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JA\Desktop\Polugodišnje izvršenje Fin. plana 2026\"/>
    </mc:Choice>
  </mc:AlternateContent>
  <bookViews>
    <workbookView xWindow="-120" yWindow="-120" windowWidth="29040" windowHeight="15840"/>
  </bookViews>
  <sheets>
    <sheet name="SAŽETAK" sheetId="1" r:id="rId1"/>
    <sheet name="Prih. i rash.-ek.kl." sheetId="2" r:id="rId2"/>
    <sheet name=" Prih. i rash.-if" sheetId="4" r:id="rId3"/>
    <sheet name="Rash-funk.kl." sheetId="7" r:id="rId4"/>
    <sheet name="Račun financ." sheetId="8" r:id="rId5"/>
    <sheet name="Račun financ. prema izvorima fi" sheetId="9" r:id="rId6"/>
    <sheet name="PD-Rashodi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6" l="1"/>
  <c r="E67" i="6"/>
  <c r="E11" i="4"/>
  <c r="G13" i="4"/>
  <c r="G27" i="4"/>
  <c r="G16" i="4"/>
  <c r="G31" i="4"/>
  <c r="F113" i="6" l="1"/>
  <c r="E121" i="6"/>
  <c r="F121" i="6"/>
  <c r="F114" i="6"/>
  <c r="E114" i="6"/>
  <c r="E113" i="6" s="1"/>
  <c r="G126" i="6"/>
  <c r="F126" i="6"/>
  <c r="E126" i="6"/>
  <c r="H124" i="6"/>
  <c r="G123" i="6"/>
  <c r="D11" i="4"/>
  <c r="C11" i="4"/>
  <c r="H28" i="2"/>
  <c r="G28" i="2"/>
  <c r="G122" i="6" l="1"/>
  <c r="H122" i="6" s="1"/>
  <c r="G121" i="6"/>
  <c r="H121" i="6"/>
  <c r="H123" i="6"/>
  <c r="F28" i="2"/>
  <c r="F29" i="2"/>
  <c r="F32" i="1"/>
  <c r="F9" i="2"/>
  <c r="F13" i="2"/>
  <c r="F17" i="2"/>
  <c r="F20" i="2"/>
  <c r="E14" i="4" l="1"/>
  <c r="G7" i="6"/>
  <c r="H12" i="6"/>
  <c r="I29" i="2"/>
  <c r="I28" i="2" s="1"/>
  <c r="B22" i="4"/>
  <c r="F7" i="6"/>
  <c r="E7" i="6"/>
  <c r="E29" i="4"/>
  <c r="D29" i="4"/>
  <c r="C29" i="4"/>
  <c r="D14" i="4"/>
  <c r="C14" i="4"/>
  <c r="B14" i="4"/>
  <c r="G15" i="4"/>
  <c r="F15" i="4"/>
  <c r="H85" i="2"/>
  <c r="G85" i="2"/>
  <c r="B29" i="4" l="1"/>
  <c r="F27" i="2"/>
  <c r="J29" i="2"/>
  <c r="K28" i="2"/>
  <c r="H27" i="2"/>
  <c r="G27" i="2"/>
  <c r="I27" i="2" l="1"/>
  <c r="J27" i="2" s="1"/>
  <c r="J28" i="2"/>
  <c r="K27" i="2" l="1"/>
  <c r="G30" i="4"/>
  <c r="F30" i="4"/>
  <c r="E22" i="4"/>
  <c r="D22" i="4"/>
  <c r="C22" i="4"/>
  <c r="E25" i="4"/>
  <c r="D25" i="4"/>
  <c r="C25" i="4"/>
  <c r="B25" i="4"/>
  <c r="F24" i="4" l="1"/>
  <c r="G28" i="4"/>
  <c r="F28" i="4"/>
  <c r="K31" i="1"/>
  <c r="J31" i="1"/>
  <c r="K17" i="1"/>
  <c r="I22" i="1"/>
  <c r="H22" i="1"/>
  <c r="G22" i="1"/>
  <c r="F22" i="1"/>
  <c r="I19" i="1"/>
  <c r="H19" i="1"/>
  <c r="G19" i="1"/>
  <c r="G23" i="1" s="1"/>
  <c r="F19" i="1"/>
  <c r="J40" i="2"/>
  <c r="J55" i="2"/>
  <c r="J60" i="2"/>
  <c r="J83" i="2"/>
  <c r="B20" i="4"/>
  <c r="B7" i="4"/>
  <c r="H11" i="6"/>
  <c r="H10" i="6"/>
  <c r="H9" i="6"/>
  <c r="F119" i="6"/>
  <c r="F111" i="6"/>
  <c r="F108" i="6"/>
  <c r="F104" i="6"/>
  <c r="F100" i="6"/>
  <c r="F98" i="6"/>
  <c r="F96" i="6"/>
  <c r="F94" i="6"/>
  <c r="F92" i="6"/>
  <c r="F90" i="6"/>
  <c r="F87" i="6"/>
  <c r="F83" i="6"/>
  <c r="F81" i="6"/>
  <c r="F79" i="6"/>
  <c r="F77" i="6"/>
  <c r="F75" i="6"/>
  <c r="F68" i="6" s="1"/>
  <c r="F70" i="6"/>
  <c r="F64" i="6"/>
  <c r="F62" i="6"/>
  <c r="F60" i="6"/>
  <c r="F57" i="6"/>
  <c r="F55" i="6"/>
  <c r="F51" i="6"/>
  <c r="F46" i="6"/>
  <c r="F43" i="6"/>
  <c r="F36" i="6"/>
  <c r="F26" i="6"/>
  <c r="F20" i="6"/>
  <c r="F17" i="6"/>
  <c r="F23" i="4"/>
  <c r="F23" i="1" l="1"/>
  <c r="I23" i="1"/>
  <c r="I32" i="1" s="1"/>
  <c r="H23" i="1"/>
  <c r="K22" i="1"/>
  <c r="J22" i="1"/>
  <c r="J19" i="1"/>
  <c r="K19" i="1"/>
  <c r="H7" i="6"/>
  <c r="J14" i="2"/>
  <c r="J18" i="2"/>
  <c r="I9" i="2"/>
  <c r="I8" i="2" s="1"/>
  <c r="J32" i="1" l="1"/>
  <c r="K32" i="1"/>
  <c r="G79" i="6"/>
  <c r="E79" i="6"/>
  <c r="E77" i="6"/>
  <c r="D20" i="4"/>
  <c r="D9" i="7"/>
  <c r="D7" i="7"/>
  <c r="D9" i="4"/>
  <c r="D7" i="4"/>
  <c r="H90" i="2"/>
  <c r="H87" i="2"/>
  <c r="H82" i="2"/>
  <c r="H79" i="2"/>
  <c r="H75" i="2"/>
  <c r="H68" i="2"/>
  <c r="H58" i="2"/>
  <c r="H51" i="2"/>
  <c r="H47" i="2"/>
  <c r="H44" i="2"/>
  <c r="H42" i="2"/>
  <c r="H38" i="2"/>
  <c r="H36" i="2"/>
  <c r="H12" i="2"/>
  <c r="H20" i="2"/>
  <c r="H17" i="2"/>
  <c r="H13" i="2"/>
  <c r="D6" i="7" l="1"/>
  <c r="D5" i="7" s="1"/>
  <c r="D19" i="4"/>
  <c r="G78" i="6"/>
  <c r="H35" i="2"/>
  <c r="D6" i="4"/>
  <c r="G94" i="6"/>
  <c r="G93" i="6" s="1"/>
  <c r="E94" i="6"/>
  <c r="E92" i="6" s="1"/>
  <c r="G90" i="6"/>
  <c r="E90" i="6"/>
  <c r="G87" i="6"/>
  <c r="E87" i="6"/>
  <c r="G83" i="6"/>
  <c r="E83" i="6"/>
  <c r="G8" i="7"/>
  <c r="G10" i="7"/>
  <c r="G23" i="4"/>
  <c r="G10" i="4"/>
  <c r="C20" i="4"/>
  <c r="C7" i="4"/>
  <c r="J63" i="2"/>
  <c r="G79" i="2"/>
  <c r="G82" i="2"/>
  <c r="G75" i="2"/>
  <c r="G68" i="2"/>
  <c r="G58" i="2"/>
  <c r="G51" i="2"/>
  <c r="G47" i="2"/>
  <c r="G44" i="2"/>
  <c r="G42" i="2"/>
  <c r="G38" i="2"/>
  <c r="E20" i="4"/>
  <c r="E7" i="4"/>
  <c r="F75" i="2"/>
  <c r="F44" i="2"/>
  <c r="I90" i="2"/>
  <c r="I87" i="2"/>
  <c r="I82" i="2"/>
  <c r="I79" i="2"/>
  <c r="I78" i="2" s="1"/>
  <c r="K78" i="2" s="1"/>
  <c r="I75" i="2"/>
  <c r="I74" i="2" s="1"/>
  <c r="K74" i="2" s="1"/>
  <c r="I68" i="2"/>
  <c r="I58" i="2"/>
  <c r="I51" i="2"/>
  <c r="I47" i="2"/>
  <c r="I44" i="2"/>
  <c r="I42" i="2"/>
  <c r="I38" i="2"/>
  <c r="I23" i="2"/>
  <c r="I22" i="2" s="1"/>
  <c r="K22" i="2" s="1"/>
  <c r="I20" i="2"/>
  <c r="I19" i="2" s="1"/>
  <c r="K19" i="2" s="1"/>
  <c r="I17" i="2"/>
  <c r="I13" i="2"/>
  <c r="F82" i="2"/>
  <c r="G72" i="6"/>
  <c r="E43" i="6"/>
  <c r="I81" i="2" l="1"/>
  <c r="J82" i="2"/>
  <c r="G82" i="6"/>
  <c r="G81" i="6" s="1"/>
  <c r="H78" i="6"/>
  <c r="G77" i="6"/>
  <c r="I46" i="2"/>
  <c r="K46" i="2" s="1"/>
  <c r="I86" i="2"/>
  <c r="I37" i="2"/>
  <c r="K37" i="2" s="1"/>
  <c r="I12" i="2"/>
  <c r="K12" i="2" s="1"/>
  <c r="F15" i="6"/>
  <c r="F14" i="6" s="1"/>
  <c r="G14" i="4"/>
  <c r="F49" i="6"/>
  <c r="F48" i="6" s="1"/>
  <c r="H93" i="6"/>
  <c r="G92" i="6"/>
  <c r="H92" i="6" s="1"/>
  <c r="E81" i="6"/>
  <c r="K8" i="2"/>
  <c r="E46" i="6"/>
  <c r="E60" i="6"/>
  <c r="E55" i="6"/>
  <c r="E75" i="6"/>
  <c r="B19" i="4"/>
  <c r="B11" i="4"/>
  <c r="H77" i="6" l="1"/>
  <c r="K81" i="2"/>
  <c r="I36" i="2"/>
  <c r="K36" i="2" s="1"/>
  <c r="I85" i="2"/>
  <c r="K85" i="2" s="1"/>
  <c r="K86" i="2"/>
  <c r="I7" i="2"/>
  <c r="I6" i="2" s="1"/>
  <c r="H82" i="6"/>
  <c r="F13" i="6"/>
  <c r="F66" i="6"/>
  <c r="H81" i="6"/>
  <c r="F26" i="4"/>
  <c r="F10" i="4"/>
  <c r="B9" i="4"/>
  <c r="F8" i="7"/>
  <c r="F10" i="7"/>
  <c r="B7" i="7"/>
  <c r="B9" i="7"/>
  <c r="E19" i="4"/>
  <c r="C19" i="4"/>
  <c r="G25" i="4"/>
  <c r="G11" i="4"/>
  <c r="G22" i="4"/>
  <c r="E9" i="4"/>
  <c r="G9" i="4" s="1"/>
  <c r="C9" i="4"/>
  <c r="C7" i="7"/>
  <c r="E7" i="7"/>
  <c r="G7" i="7" s="1"/>
  <c r="C9" i="7"/>
  <c r="E9" i="7"/>
  <c r="G9" i="7" s="1"/>
  <c r="G90" i="2"/>
  <c r="F90" i="2"/>
  <c r="G87" i="2"/>
  <c r="F87" i="2"/>
  <c r="F81" i="2"/>
  <c r="J81" i="2" s="1"/>
  <c r="J80" i="2"/>
  <c r="F79" i="2"/>
  <c r="F78" i="2" s="1"/>
  <c r="J78" i="2"/>
  <c r="J76" i="2"/>
  <c r="F74" i="2"/>
  <c r="J73" i="2"/>
  <c r="J72" i="2"/>
  <c r="J71" i="2"/>
  <c r="F68" i="2"/>
  <c r="J66" i="2"/>
  <c r="J64" i="2"/>
  <c r="J62" i="2"/>
  <c r="J59" i="2"/>
  <c r="F58" i="2"/>
  <c r="J54" i="2"/>
  <c r="J53" i="2"/>
  <c r="J52" i="2"/>
  <c r="F51" i="2"/>
  <c r="J50" i="2"/>
  <c r="J49" i="2"/>
  <c r="J48" i="2"/>
  <c r="F47" i="2"/>
  <c r="J45" i="2"/>
  <c r="J43" i="2"/>
  <c r="F42" i="2"/>
  <c r="J41" i="2"/>
  <c r="J39" i="2"/>
  <c r="F38" i="2"/>
  <c r="K20" i="1"/>
  <c r="K21" i="1"/>
  <c r="J17" i="1"/>
  <c r="J20" i="1"/>
  <c r="F86" i="2" l="1"/>
  <c r="F85" i="2" s="1"/>
  <c r="G29" i="4"/>
  <c r="G19" i="4"/>
  <c r="I35" i="2"/>
  <c r="K35" i="2" s="1"/>
  <c r="F128" i="6"/>
  <c r="F22" i="4"/>
  <c r="F9" i="4"/>
  <c r="B6" i="7"/>
  <c r="B5" i="7" s="1"/>
  <c r="F9" i="7"/>
  <c r="C6" i="7"/>
  <c r="C5" i="7" s="1"/>
  <c r="F7" i="7"/>
  <c r="F25" i="4"/>
  <c r="F7" i="4"/>
  <c r="F20" i="4"/>
  <c r="B6" i="4"/>
  <c r="F14" i="4"/>
  <c r="F29" i="4"/>
  <c r="F11" i="4"/>
  <c r="C6" i="4"/>
  <c r="E6" i="4"/>
  <c r="G6" i="4" s="1"/>
  <c r="G36" i="2"/>
  <c r="E6" i="7"/>
  <c r="G6" i="7" s="1"/>
  <c r="F37" i="2"/>
  <c r="J42" i="2"/>
  <c r="F46" i="2"/>
  <c r="J47" i="2"/>
  <c r="J68" i="2"/>
  <c r="J51" i="2"/>
  <c r="J75" i="2"/>
  <c r="J44" i="2"/>
  <c r="J58" i="2"/>
  <c r="J79" i="2"/>
  <c r="J38" i="2"/>
  <c r="F6" i="7" l="1"/>
  <c r="G35" i="2"/>
  <c r="F6" i="4"/>
  <c r="F19" i="4"/>
  <c r="E5" i="7"/>
  <c r="G5" i="7" s="1"/>
  <c r="F36" i="2"/>
  <c r="F35" i="2" s="1"/>
  <c r="J74" i="2"/>
  <c r="J46" i="2"/>
  <c r="J37" i="2"/>
  <c r="G119" i="6"/>
  <c r="E119" i="6"/>
  <c r="H117" i="6"/>
  <c r="G116" i="6"/>
  <c r="G111" i="6"/>
  <c r="G110" i="6" s="1"/>
  <c r="H110" i="6" s="1"/>
  <c r="E111" i="6"/>
  <c r="G108" i="6"/>
  <c r="E108" i="6"/>
  <c r="G107" i="6"/>
  <c r="H107" i="6" s="1"/>
  <c r="G104" i="6"/>
  <c r="E104" i="6"/>
  <c r="G100" i="6"/>
  <c r="E100" i="6"/>
  <c r="G98" i="6"/>
  <c r="E98" i="6"/>
  <c r="G75" i="6"/>
  <c r="G70" i="6"/>
  <c r="G69" i="6" s="1"/>
  <c r="E70" i="6"/>
  <c r="G64" i="6"/>
  <c r="E64" i="6"/>
  <c r="H63" i="6"/>
  <c r="G62" i="6"/>
  <c r="E62" i="6"/>
  <c r="G60" i="6"/>
  <c r="G57" i="6"/>
  <c r="E57" i="6"/>
  <c r="G55" i="6"/>
  <c r="G51" i="6"/>
  <c r="E51" i="6"/>
  <c r="G46" i="6"/>
  <c r="G43" i="6"/>
  <c r="G36" i="6"/>
  <c r="E36" i="6"/>
  <c r="G26" i="6"/>
  <c r="E26" i="6"/>
  <c r="G20" i="6"/>
  <c r="E20" i="6"/>
  <c r="G17" i="6"/>
  <c r="E17" i="6"/>
  <c r="F5" i="7" l="1"/>
  <c r="E15" i="6"/>
  <c r="E14" i="6" s="1"/>
  <c r="J36" i="2"/>
  <c r="G97" i="6"/>
  <c r="G42" i="6"/>
  <c r="H42" i="6" s="1"/>
  <c r="G45" i="6"/>
  <c r="H45" i="6" s="1"/>
  <c r="G115" i="6"/>
  <c r="G114" i="6" s="1"/>
  <c r="G113" i="6" s="1"/>
  <c r="G16" i="6"/>
  <c r="H16" i="6" s="1"/>
  <c r="G59" i="6"/>
  <c r="H116" i="6"/>
  <c r="G74" i="6"/>
  <c r="E68" i="6"/>
  <c r="G50" i="6"/>
  <c r="H62" i="6"/>
  <c r="H115" i="6" l="1"/>
  <c r="H59" i="6"/>
  <c r="H50" i="6"/>
  <c r="J35" i="2"/>
  <c r="G49" i="6"/>
  <c r="E96" i="6"/>
  <c r="G15" i="6"/>
  <c r="G14" i="6" s="1"/>
  <c r="H97" i="6"/>
  <c r="G96" i="6"/>
  <c r="E49" i="6"/>
  <c r="E48" i="6" s="1"/>
  <c r="H69" i="6"/>
  <c r="G68" i="6"/>
  <c r="G67" i="6" l="1"/>
  <c r="H114" i="6"/>
  <c r="H14" i="6"/>
  <c r="H15" i="6"/>
  <c r="H96" i="6"/>
  <c r="H49" i="6"/>
  <c r="H48" i="6" s="1"/>
  <c r="G48" i="6"/>
  <c r="G13" i="6" s="1"/>
  <c r="H13" i="6" s="1"/>
  <c r="H68" i="6"/>
  <c r="E13" i="6"/>
  <c r="H113" i="6" l="1"/>
  <c r="E66" i="6"/>
  <c r="E128" i="6" s="1"/>
  <c r="J13" i="2" l="1"/>
  <c r="J17" i="2"/>
  <c r="F12" i="2" l="1"/>
  <c r="J12" i="2" s="1"/>
  <c r="G13" i="2"/>
  <c r="G17" i="2"/>
  <c r="G20" i="2"/>
  <c r="F19" i="2"/>
  <c r="J10" i="2"/>
  <c r="G9" i="2"/>
  <c r="F8" i="2"/>
  <c r="J21" i="2" l="1"/>
  <c r="J9" i="2"/>
  <c r="J20" i="2"/>
  <c r="J8" i="2" l="1"/>
  <c r="J19" i="2"/>
  <c r="J24" i="2" l="1"/>
  <c r="F23" i="2" l="1"/>
  <c r="F22" i="2" s="1"/>
  <c r="F7" i="2" s="1"/>
  <c r="F6" i="2" s="1"/>
  <c r="G7" i="2"/>
  <c r="G6" i="2" s="1"/>
  <c r="H7" i="2" l="1"/>
  <c r="H6" i="2" s="1"/>
  <c r="J7" i="2"/>
  <c r="J22" i="2"/>
  <c r="J23" i="2"/>
  <c r="J6" i="2" l="1"/>
  <c r="J23" i="1" l="1"/>
  <c r="K23" i="1"/>
  <c r="H67" i="6" l="1"/>
  <c r="G66" i="6"/>
  <c r="H66" i="6" l="1"/>
  <c r="G128" i="6"/>
  <c r="H128" i="6" s="1"/>
  <c r="K7" i="2"/>
  <c r="K6" i="2"/>
</calcChain>
</file>

<file path=xl/sharedStrings.xml><?xml version="1.0" encoding="utf-8"?>
<sst xmlns="http://schemas.openxmlformats.org/spreadsheetml/2006/main" count="410" uniqueCount="230">
  <si>
    <t>PRIHODI UKUPNO</t>
  </si>
  <si>
    <t>RASHODI UKUPNO</t>
  </si>
  <si>
    <t>RAZLIKA - VIŠAK/MANJAK</t>
  </si>
  <si>
    <t>Pomoći iz inoz. i od sub. unutar  općeg pror.</t>
  </si>
  <si>
    <t>Prihod od imovine</t>
  </si>
  <si>
    <t>Sufinanciranje cijene usluge, patricip. i sl.</t>
  </si>
  <si>
    <t>Pomoći pror.kor. iz pror. koji im nije nadležan</t>
  </si>
  <si>
    <t>Tekuće pomoći pror.kor. iz pror. koji im nije nadl.</t>
  </si>
  <si>
    <t>Kapitalne pomoći pror.kor. Iz pror. koji im nije nadl.</t>
  </si>
  <si>
    <t>Prihod od financijske imovine</t>
  </si>
  <si>
    <t>Kamate na depozite po viđenju</t>
  </si>
  <si>
    <t>Prihod po posebnim propisima</t>
  </si>
  <si>
    <t>Prihod iz nadležnog proračuna i od HZZO-a...</t>
  </si>
  <si>
    <t>Prih. iz nadl.pror. za fin. redov. djelat. pror.kor.</t>
  </si>
  <si>
    <t>Prih. iz nadl.pror. za fin. rashoda poslovanja</t>
  </si>
  <si>
    <t>Prih. iz nadl.pror. za fin. nefin. imov.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</si>
  <si>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</si>
  <si>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</si>
  <si>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</si>
  <si>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</si>
  <si>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</si>
  <si>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</si>
  <si>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</si>
  <si>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</si>
  <si>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Materijalni rashodi</t>
  </si>
  <si>
    <t>Naknade troškova zaposlenima</t>
  </si>
  <si>
    <t>Službena putovanje</t>
  </si>
  <si>
    <t>Naknade za prijevoz, rad na terenu</t>
  </si>
  <si>
    <t>Stručno usavršavanje zaposlenika</t>
  </si>
  <si>
    <t>Rashodi za materijal i energiju</t>
  </si>
  <si>
    <t>Materijal i sirovine</t>
  </si>
  <si>
    <t>Energija</t>
  </si>
  <si>
    <t>Sitan inventar</t>
  </si>
  <si>
    <t>Službena radna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</si>
  <si>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</si>
  <si>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</si>
  <si>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</si>
  <si>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</si>
  <si>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</si>
  <si>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usluge</t>
  </si>
  <si>
    <t>Intelektualne i ostale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</si>
  <si>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</si>
  <si>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</si>
  <si>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</si>
  <si>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</si>
  <si>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</si>
  <si>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</si>
  <si>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 xml:space="preserve">Ostali nespom. rashodi </t>
  </si>
  <si>
    <t>Financijski  rashodi</t>
  </si>
  <si>
    <t>Ostali financijski rashodi</t>
  </si>
  <si>
    <t>Bankarske usluge i platni promet</t>
  </si>
  <si>
    <t>Naknade građ. i kuć. na temelju osig.</t>
  </si>
  <si>
    <t>Naknade građ. i kućan. u naravi</t>
  </si>
  <si>
    <t>Rashodi za nabavu proizv. dug. imov.</t>
  </si>
  <si>
    <t>Postrojenja i oprema</t>
  </si>
  <si>
    <t>Uredska oprema i namještaj</t>
  </si>
  <si>
    <t>Knjige u knjižnicama</t>
  </si>
  <si>
    <t>Mat. i dijelovi za tek. i investicijsko održav.</t>
  </si>
  <si>
    <t>Prihod od upravnih i administrativnih pristojbi</t>
  </si>
  <si>
    <t>Uredski materijal i ostali materijal</t>
  </si>
  <si>
    <t>Usluge tekućeg i investicijskog održavanja</t>
  </si>
  <si>
    <t>Ostali nespom. rashodi poslovanja</t>
  </si>
  <si>
    <t>Ostale nak. građ. i kuć. iz proračuna</t>
  </si>
  <si>
    <t>Knjige, umj. djela i ostale izlož. vrijed.</t>
  </si>
  <si>
    <t>5=4/3*100</t>
  </si>
  <si>
    <t>Prihodi od dividendi</t>
  </si>
  <si>
    <t>OSNOVNA ŠKOLA KARLOBAG</t>
  </si>
  <si>
    <t>Predsjednica Školskog odbora</t>
  </si>
  <si>
    <t>Sanja Dasović</t>
  </si>
  <si>
    <t>Ostali prihodi od fin. imovine</t>
  </si>
  <si>
    <t>Zatezne kamate</t>
  </si>
  <si>
    <t>Sportska i glazbena oprema</t>
  </si>
  <si>
    <t>Prihodi od nefinancijske imovine</t>
  </si>
  <si>
    <t>Prihodi od zakupa i izmanljivanja imovine</t>
  </si>
  <si>
    <t>Ostali rashodi</t>
  </si>
  <si>
    <t>Tekuće donacije</t>
  </si>
  <si>
    <t>Tekuće donacije u naravi</t>
  </si>
  <si>
    <t>PROGRAM 3050</t>
  </si>
  <si>
    <t>OSNOVNO ŠKOLSTVO STANDARD</t>
  </si>
  <si>
    <t>Aktivnost A3050-01</t>
  </si>
  <si>
    <t>Osiguranje uvjeta rada OŠ- min. standard</t>
  </si>
  <si>
    <t>Službena putovanja</t>
  </si>
  <si>
    <t>Stručno usavršavanje</t>
  </si>
  <si>
    <t>Rashodi za meterijal i energiju</t>
  </si>
  <si>
    <t>Uredski mat. i ostali mat.</t>
  </si>
  <si>
    <t>Mat.i dijelovi za tekuće i invest. održ.</t>
  </si>
  <si>
    <t>Službena, radna i zašt. odjeća i obuća</t>
  </si>
  <si>
    <t>Usluge tekućeg i investicijskog održ.</t>
  </si>
  <si>
    <t>Usluge primidžbe i informiranja</t>
  </si>
  <si>
    <t>Zakup i najamnina</t>
  </si>
  <si>
    <t>Zdravstvene i veterinarske usluge</t>
  </si>
  <si>
    <t>Intelektualne i osobne usluge</t>
  </si>
  <si>
    <t>Ostali nespomenuti rashodi poslov.</t>
  </si>
  <si>
    <t>Članarine i norme</t>
  </si>
  <si>
    <t xml:space="preserve">Ostali nespomenuti rashodi </t>
  </si>
  <si>
    <t>Financijski rashodi</t>
  </si>
  <si>
    <t>Bankarske usl. i usl. platnog prom.</t>
  </si>
  <si>
    <t>Nakn. građ. i kućanstv. na temelju osig. i druge naknade</t>
  </si>
  <si>
    <t>Ostale nakn. građ. i kuć. u naravi</t>
  </si>
  <si>
    <t>Naknade građ. i kućanst. u naravi</t>
  </si>
  <si>
    <t>Aktivnost A3050-04</t>
  </si>
  <si>
    <t>Odgojno obrazovno, administr. i tehničko osoblje</t>
  </si>
  <si>
    <t>Doprinosi za obv. zdrav. osig.</t>
  </si>
  <si>
    <t>PROGRAM 3060</t>
  </si>
  <si>
    <t>OSNOVNO ŠKOLSTVO IZNAD STANDARDA</t>
  </si>
  <si>
    <t>Aktivnost A3060-01</t>
  </si>
  <si>
    <t>Djelatnost osnovnih škola iznad standarda</t>
  </si>
  <si>
    <t>Izvor financiranja 31</t>
  </si>
  <si>
    <t>Vlastiti prihodi</t>
  </si>
  <si>
    <t xml:space="preserve">Ostali rashodi </t>
  </si>
  <si>
    <t>Ostali nespomenuti rash. poslov.</t>
  </si>
  <si>
    <t>Ostali nespomenuti rash. poslovanja</t>
  </si>
  <si>
    <t>Prihodi za posebne namjene- višak</t>
  </si>
  <si>
    <t>Aktivnost K3060-02</t>
  </si>
  <si>
    <t>Kapitalni izdaci iznad standarda</t>
  </si>
  <si>
    <t>Postojenja i oprema</t>
  </si>
  <si>
    <t>Knjige, umjet.djela i ostale izlož.vr.</t>
  </si>
  <si>
    <t>Knjige</t>
  </si>
  <si>
    <t>UKUPNO</t>
  </si>
  <si>
    <t>Rash. za nabavu proizv. dugotr. im.</t>
  </si>
  <si>
    <t>RASHODI PREMA FUNKCIJSKOJ KLASIFIKACIJI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</si>
  <si>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</si>
  <si>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</si>
  <si>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</si>
  <si>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</si>
  <si>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</si>
  <si>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I. OPĆI DIO</t>
  </si>
  <si>
    <t>BROJČANA OZNAKA I NAZIV</t>
  </si>
  <si>
    <t>INDEKS</t>
  </si>
  <si>
    <t>6 PRIHODI POSLOVANJA</t>
  </si>
  <si>
    <t>7 PRIHODI OD PRODAJE NEFINANCIJSKE IMOVINE</t>
  </si>
  <si>
    <t>3 RASHODI POSLOVANJA</t>
  </si>
  <si>
    <t>4  RASHODI ZA NEFINANCIJSKU IMOVINU</t>
  </si>
  <si>
    <t>8 PRIMICI OD FINANCIJSKE IMOVINE I ZADUŽIVANJA</t>
  </si>
  <si>
    <t>5 IZDACI ZA FINANCIJSKU IMOVINU I OTPLATE ZAJMOVA</t>
  </si>
  <si>
    <t>V. Nazora 11, 53288 KARLOBAG</t>
  </si>
  <si>
    <t>UKUPNI PRIHODI</t>
  </si>
  <si>
    <t>Prihodi poslovanja</t>
  </si>
  <si>
    <t>IZVJEŠTAJ O PRIHODIMA I RASHODIMA PREMA EKONOMSKOJ KLASIFIKACIJI</t>
  </si>
  <si>
    <t>Rashodi poslovanja</t>
  </si>
  <si>
    <t>Rashodi za nabavu nefinancijske imovine</t>
  </si>
  <si>
    <t>RAČUN PRIHODA I RASHODA</t>
  </si>
  <si>
    <t xml:space="preserve">1 Opći prihodi i primici </t>
  </si>
  <si>
    <t xml:space="preserve">3 Vlastiti prihodi </t>
  </si>
  <si>
    <t>31 Vlastiti prihodi</t>
  </si>
  <si>
    <t xml:space="preserve">5 Pomoći </t>
  </si>
  <si>
    <t xml:space="preserve">4 Prihodi za posebne namjene </t>
  </si>
  <si>
    <t>II. POSEBNI DIO</t>
  </si>
  <si>
    <t>IZVJEŠTAJ PO PROGRAMSKOJ KLASIFIKACIJI</t>
  </si>
  <si>
    <t>IZVJEŠTAJ O PRIHODIMA I RASHODIMA PREMA IZVORIMA FINANCIRANJA</t>
  </si>
  <si>
    <t>6=5/2*100</t>
  </si>
  <si>
    <t>7=5/4*100</t>
  </si>
  <si>
    <t>INDEKS**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</si>
  <si>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</si>
  <si>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</si>
  <si>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</si>
  <si>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</si>
  <si>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</si>
  <si>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</si>
  <si>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</si>
  <si>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</si>
  <si>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</si>
  <si>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....</t>
  </si>
  <si>
    <t>RAČUN FINANCIRANJA</t>
  </si>
  <si>
    <t>IZVJEŠTAJ RAČUNA FINANCIRANJA PREMA EKONOMSKOJ KLASIFIKACIJI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</si>
  <si>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</si>
  <si>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</si>
  <si>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</si>
  <si>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</si>
  <si>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</si>
  <si>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</si>
  <si>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</si>
  <si>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</si>
  <si>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…</t>
  </si>
  <si>
    <t xml:space="preserve">UKUPNO IZDACI </t>
  </si>
  <si>
    <t>NAZIV</t>
  </si>
  <si>
    <t>ŠIFRA</t>
  </si>
  <si>
    <t>RKP 8787</t>
  </si>
  <si>
    <t>IZVORI FINANCIRANJA UKUPNO</t>
  </si>
  <si>
    <t xml:space="preserve">Opći prihodi i primici </t>
  </si>
  <si>
    <t xml:space="preserve">Vlastiti prihodi </t>
  </si>
  <si>
    <t>Izvor financiranja 94</t>
  </si>
  <si>
    <t>Izvor financiranja 93</t>
  </si>
  <si>
    <t>Vlastiti prihodi- višak</t>
  </si>
  <si>
    <t xml:space="preserve"> SAŽETAK RAČUNA PRIHODA I RASHODA</t>
  </si>
  <si>
    <t>SAŽETAK RAČUNA PRIHODA I RASHODA</t>
  </si>
  <si>
    <t>SAŽETAK RAČUNA FINANCIRANJA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</si>
  <si>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</si>
  <si>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</si>
  <si>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</si>
  <si>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</si>
  <si>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</si>
  <si>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Izvor financiranja 50</t>
  </si>
  <si>
    <t>41 Prihodi za posebne namjene</t>
  </si>
  <si>
    <t>94 Prih. za poseb. namjene višak</t>
  </si>
  <si>
    <t>4 Prihodi za posebne namjene</t>
  </si>
  <si>
    <t>OSTVARENJE / IZVRŠENJE           1.-6.2025.</t>
  </si>
  <si>
    <t>OSNOVNA ŠKOLA "ŠIME STARČEVIĆ" KARLOBAG</t>
  </si>
  <si>
    <t>Vlastiti izvori</t>
  </si>
  <si>
    <t>Rezultat poslovanja</t>
  </si>
  <si>
    <t>Višak/manjak prihoda</t>
  </si>
  <si>
    <t>Višak prihoda</t>
  </si>
  <si>
    <t>Manjak prihoda</t>
  </si>
  <si>
    <t>Rashodi za dod. ulag. na nef. imov</t>
  </si>
  <si>
    <t>Dodatna ulag. na građev. objekt.</t>
  </si>
  <si>
    <t>55 Fond poravnanja, LSŽ min.stand.-dec.</t>
  </si>
  <si>
    <t>3+4</t>
  </si>
  <si>
    <t>6+9</t>
  </si>
  <si>
    <t>Sportska oprema</t>
  </si>
  <si>
    <t>Urbroj:2125-25-01-26-1</t>
  </si>
  <si>
    <t>Karlobag, 17.srpnja 2026.</t>
  </si>
  <si>
    <t>OSTVARENJE / IZVRŠENJE           1.-6.2026.</t>
  </si>
  <si>
    <t>IZVORNI PLAN ILI REBALANS 2026.</t>
  </si>
  <si>
    <t>TEKUĆI PLAN 2026.</t>
  </si>
  <si>
    <t>IZVRŠENJE              1.-6.2026.</t>
  </si>
  <si>
    <t>52 Ostale pomoći</t>
  </si>
  <si>
    <t>43 Ostali prihodi za posebne namjene</t>
  </si>
  <si>
    <t>Pomoći iz državnog proračuna</t>
  </si>
  <si>
    <t>Ostale pomoći</t>
  </si>
  <si>
    <t>50 Pomoći iz državnog proračuna</t>
  </si>
  <si>
    <t>Izvor financiranja 43</t>
  </si>
  <si>
    <t>Ostali prihodi za posebne namjene</t>
  </si>
  <si>
    <t>Izvor financiranja 52</t>
  </si>
  <si>
    <t xml:space="preserve">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</si>
  <si>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</si>
  <si>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</t>
  </si>
  <si>
    <t xml:space="preserve">   </t>
  </si>
  <si>
    <t>93 Vlastiti prihodi višak</t>
  </si>
  <si>
    <t>Klasa:400-02/26-01/8</t>
  </si>
  <si>
    <t xml:space="preserve"> POLUGODIŠNJI IZVJEŠTAJ O  IZVRŠENJU  FINANCIJSKOG PLANA  OD  1.1. - 30.6.2026.  GOD.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</si>
</sst>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  <font>
      <b/>
      <sz val="9"/>
      <color theme="5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4" fontId="6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/>
    <xf numFmtId="2" fontId="7" fillId="0" borderId="1" xfId="0" applyNumberFormat="1" applyFont="1" applyBorder="1"/>
    <xf numFmtId="2" fontId="6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indent="1"/>
    </xf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0" fillId="0" borderId="7" xfId="0" applyBorder="1"/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3" fontId="12" fillId="5" borderId="1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22" fillId="5" borderId="1" xfId="0" quotePrefix="1" applyFont="1" applyFill="1" applyBorder="1" applyAlignment="1">
      <alignment horizontal="left" vertical="center" wrapText="1" indent="1"/>
    </xf>
    <xf numFmtId="0" fontId="22" fillId="5" borderId="1" xfId="0" applyFont="1" applyFill="1" applyBorder="1" applyAlignment="1">
      <alignment horizontal="left" vertical="center" indent="1"/>
    </xf>
    <xf numFmtId="0" fontId="22" fillId="5" borderId="1" xfId="0" applyFont="1" applyFill="1" applyBorder="1" applyAlignment="1">
      <alignment horizontal="left" vertical="center" wrapText="1" indent="1"/>
    </xf>
    <xf numFmtId="0" fontId="20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left" vertical="center" wrapText="1"/>
    </xf>
    <xf numFmtId="4" fontId="17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4" fontId="10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 vertical="top" wrapText="1"/>
    </xf>
    <xf numFmtId="4" fontId="9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 indent="1"/>
    </xf>
    <xf numFmtId="4" fontId="11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left" wrapText="1" indent="1"/>
    </xf>
    <xf numFmtId="4" fontId="16" fillId="5" borderId="1" xfId="0" applyNumberFormat="1" applyFont="1" applyFill="1" applyBorder="1" applyAlignment="1">
      <alignment horizontal="right"/>
    </xf>
    <xf numFmtId="1" fontId="12" fillId="5" borderId="1" xfId="0" applyNumberFormat="1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wrapText="1" indent="1"/>
    </xf>
    <xf numFmtId="1" fontId="12" fillId="5" borderId="1" xfId="0" applyNumberFormat="1" applyFont="1" applyFill="1" applyBorder="1" applyAlignment="1">
      <alignment horizontal="left" wrapText="1"/>
    </xf>
    <xf numFmtId="4" fontId="6" fillId="7" borderId="1" xfId="0" applyNumberFormat="1" applyFont="1" applyFill="1" applyBorder="1"/>
    <xf numFmtId="4" fontId="20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7" fillId="0" borderId="8" xfId="0" applyFont="1" applyBorder="1" applyAlignment="1">
      <alignment horizontal="left" indent="1"/>
    </xf>
    <xf numFmtId="2" fontId="0" fillId="0" borderId="8" xfId="0" applyNumberFormat="1" applyBorder="1"/>
    <xf numFmtId="4" fontId="20" fillId="5" borderId="1" xfId="0" applyNumberFormat="1" applyFont="1" applyFill="1" applyBorder="1" applyAlignment="1">
      <alignment horizontal="right" vertical="center" wrapText="1"/>
    </xf>
    <xf numFmtId="4" fontId="20" fillId="5" borderId="1" xfId="0" applyNumberFormat="1" applyFont="1" applyFill="1" applyBorder="1" applyAlignment="1">
      <alignment horizontal="right"/>
    </xf>
    <xf numFmtId="0" fontId="25" fillId="6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9" fillId="5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9" fillId="0" borderId="0" xfId="0" applyFont="1"/>
    <xf numFmtId="0" fontId="0" fillId="0" borderId="9" xfId="0" applyBorder="1"/>
    <xf numFmtId="0" fontId="0" fillId="0" borderId="10" xfId="0" applyBorder="1"/>
    <xf numFmtId="4" fontId="6" fillId="0" borderId="1" xfId="0" applyNumberFormat="1" applyFont="1" applyBorder="1" applyAlignment="1">
      <alignment vertical="center"/>
    </xf>
    <xf numFmtId="4" fontId="30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/>
    <xf numFmtId="4" fontId="7" fillId="0" borderId="11" xfId="0" applyNumberFormat="1" applyFont="1" applyBorder="1" applyAlignment="1">
      <alignment horizontal="right" vertical="center"/>
    </xf>
    <xf numFmtId="0" fontId="1" fillId="0" borderId="1" xfId="0" applyFont="1" applyBorder="1"/>
    <xf numFmtId="4" fontId="9" fillId="5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/>
    <xf numFmtId="4" fontId="20" fillId="5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9" fillId="0" borderId="1" xfId="0" applyNumberFormat="1" applyFont="1" applyBorder="1"/>
    <xf numFmtId="0" fontId="0" fillId="0" borderId="0" xfId="0"/>
    <xf numFmtId="0" fontId="16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31" fillId="0" borderId="0" xfId="0" applyFont="1"/>
    <xf numFmtId="4" fontId="7" fillId="0" borderId="0" xfId="0" applyNumberFormat="1" applyFont="1" applyBorder="1"/>
    <xf numFmtId="2" fontId="7" fillId="0" borderId="0" xfId="0" applyNumberFormat="1" applyFont="1" applyBorder="1"/>
    <xf numFmtId="0" fontId="16" fillId="5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0" fontId="16" fillId="5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7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I5" sqref="I5"/>
    </sheetView>
  </sheetViews>
  <sheetFormatPr defaultRowHeight="15" x14ac:dyDescent="0.25"/>
  <cols>
    <col min="1" max="1" width="9.42578125" customWidth="1"/>
    <col min="2" max="2" width="18" customWidth="1"/>
    <col min="4" max="4" width="13.5703125" customWidth="1"/>
    <col min="5" max="5" width="2.42578125" customWidth="1"/>
    <col min="6" max="9" width="15.140625" customWidth="1"/>
    <col min="10" max="11" width="11.7109375" customWidth="1"/>
  </cols>
  <sheetData>
    <row r="1" spans="1:11" x14ac:dyDescent="0.25">
      <c r="A1" s="12" t="s">
        <v>197</v>
      </c>
      <c r="B1" s="12"/>
      <c r="C1" s="12"/>
    </row>
    <row r="2" spans="1:11" x14ac:dyDescent="0.25">
      <c r="A2" s="2" t="s">
        <v>135</v>
      </c>
      <c r="B2" s="2"/>
      <c r="C2" s="2"/>
    </row>
    <row r="3" spans="1:11" x14ac:dyDescent="0.25">
      <c r="A3" s="2"/>
      <c r="B3" s="2"/>
      <c r="C3" s="2"/>
    </row>
    <row r="4" spans="1:11" x14ac:dyDescent="0.25">
      <c r="A4" s="121" t="s">
        <v>228</v>
      </c>
      <c r="B4" s="139"/>
      <c r="C4" s="121"/>
      <c r="F4" t="s">
        <v>226</v>
      </c>
    </row>
    <row r="5" spans="1:11" x14ac:dyDescent="0.25">
      <c r="A5" s="121" t="s">
        <v>209</v>
      </c>
      <c r="B5" s="121"/>
      <c r="C5" s="121"/>
    </row>
    <row r="6" spans="1:11" x14ac:dyDescent="0.25">
      <c r="A6" s="121" t="s">
        <v>210</v>
      </c>
      <c r="B6" s="121"/>
      <c r="C6" s="121"/>
    </row>
    <row r="7" spans="1:11" ht="9" customHeight="1" x14ac:dyDescent="0.25"/>
    <row r="8" spans="1:11" ht="18.75" customHeight="1" x14ac:dyDescent="0.25">
      <c r="A8" s="145" t="s">
        <v>229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ht="7.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1" ht="15" customHeight="1" x14ac:dyDescent="0.25">
      <c r="A10" s="149" t="s">
        <v>126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</row>
    <row r="11" spans="1:11" ht="6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1" ht="15" customHeight="1" x14ac:dyDescent="0.25">
      <c r="A12" s="149" t="s">
        <v>184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</row>
    <row r="13" spans="1:11" ht="15" customHeight="1" x14ac:dyDescent="0.25">
      <c r="A13" s="151"/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ht="15" customHeight="1" x14ac:dyDescent="0.25">
      <c r="A14" s="156" t="s">
        <v>185</v>
      </c>
      <c r="B14" s="157"/>
      <c r="C14" s="157"/>
      <c r="D14" s="157"/>
      <c r="E14" s="102"/>
      <c r="F14" s="102"/>
      <c r="G14" s="102"/>
      <c r="H14" s="102"/>
      <c r="I14" s="102"/>
      <c r="J14" s="102"/>
      <c r="K14" s="102"/>
    </row>
    <row r="15" spans="1:11" ht="36" x14ac:dyDescent="0.25">
      <c r="A15" s="155" t="s">
        <v>127</v>
      </c>
      <c r="B15" s="155"/>
      <c r="C15" s="155"/>
      <c r="D15" s="155"/>
      <c r="E15" s="155"/>
      <c r="F15" s="119" t="s">
        <v>196</v>
      </c>
      <c r="G15" s="119" t="s">
        <v>212</v>
      </c>
      <c r="H15" s="119" t="s">
        <v>213</v>
      </c>
      <c r="I15" s="119" t="s">
        <v>211</v>
      </c>
      <c r="J15" s="119" t="s">
        <v>128</v>
      </c>
      <c r="K15" s="119" t="s">
        <v>128</v>
      </c>
    </row>
    <row r="16" spans="1:11" x14ac:dyDescent="0.25">
      <c r="A16" s="153">
        <v>1</v>
      </c>
      <c r="B16" s="154"/>
      <c r="C16" s="154"/>
      <c r="D16" s="154"/>
      <c r="E16" s="154"/>
      <c r="F16" s="118">
        <v>2</v>
      </c>
      <c r="G16" s="118">
        <v>3</v>
      </c>
      <c r="H16" s="118">
        <v>4</v>
      </c>
      <c r="I16" s="118">
        <v>5</v>
      </c>
      <c r="J16" s="118" t="s">
        <v>150</v>
      </c>
      <c r="K16" s="118" t="s">
        <v>151</v>
      </c>
    </row>
    <row r="17" spans="1:11" x14ac:dyDescent="0.25">
      <c r="A17" s="148" t="s">
        <v>129</v>
      </c>
      <c r="B17" s="148"/>
      <c r="C17" s="148"/>
      <c r="D17" s="148"/>
      <c r="E17" s="148"/>
      <c r="F17" s="15">
        <v>329813.52</v>
      </c>
      <c r="G17" s="15">
        <v>589401.92000000004</v>
      </c>
      <c r="H17" s="15">
        <v>589401.92000000004</v>
      </c>
      <c r="I17" s="15">
        <v>305739.83</v>
      </c>
      <c r="J17" s="15">
        <f>SUM(I17/F17*100)</f>
        <v>92.700817722693714</v>
      </c>
      <c r="K17" s="15">
        <f>SUM(I17/H17*100)</f>
        <v>51.87289345782925</v>
      </c>
    </row>
    <row r="18" spans="1:11" x14ac:dyDescent="0.25">
      <c r="A18" s="148" t="s">
        <v>130</v>
      </c>
      <c r="B18" s="148"/>
      <c r="C18" s="148"/>
      <c r="D18" s="148"/>
      <c r="E18" s="148"/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147" t="s">
        <v>0</v>
      </c>
      <c r="B19" s="147"/>
      <c r="C19" s="147"/>
      <c r="D19" s="147"/>
      <c r="E19" s="147"/>
      <c r="F19" s="114">
        <f>SUM(F17:F18)</f>
        <v>329813.52</v>
      </c>
      <c r="G19" s="114">
        <f>SUM(G17:G18)</f>
        <v>589401.92000000004</v>
      </c>
      <c r="H19" s="114">
        <f>SUM(H17:H18)</f>
        <v>589401.92000000004</v>
      </c>
      <c r="I19" s="114">
        <f>SUM(I17:I18)</f>
        <v>305739.83</v>
      </c>
      <c r="J19" s="114">
        <f>SUM(I19/F19)*100</f>
        <v>92.700817722693714</v>
      </c>
      <c r="K19" s="114">
        <f>SUM(I19/G19*100)</f>
        <v>51.87289345782925</v>
      </c>
    </row>
    <row r="20" spans="1:11" x14ac:dyDescent="0.25">
      <c r="A20" s="148" t="s">
        <v>131</v>
      </c>
      <c r="B20" s="148"/>
      <c r="C20" s="148"/>
      <c r="D20" s="148"/>
      <c r="E20" s="148"/>
      <c r="F20" s="15">
        <v>383334.66</v>
      </c>
      <c r="G20" s="15">
        <v>585698.78</v>
      </c>
      <c r="H20" s="15">
        <v>585698.78</v>
      </c>
      <c r="I20" s="15">
        <v>314586.18</v>
      </c>
      <c r="J20" s="15">
        <f>SUM(I20/F20*100)</f>
        <v>82.06567598139965</v>
      </c>
      <c r="K20" s="15">
        <f>SUM(I20/G20*100)</f>
        <v>53.711257517046562</v>
      </c>
    </row>
    <row r="21" spans="1:11" x14ac:dyDescent="0.25">
      <c r="A21" s="148" t="s">
        <v>132</v>
      </c>
      <c r="B21" s="148"/>
      <c r="C21" s="148"/>
      <c r="D21" s="148"/>
      <c r="E21" s="148"/>
      <c r="F21" s="15">
        <v>727</v>
      </c>
      <c r="G21" s="15">
        <v>3503.1</v>
      </c>
      <c r="H21" s="15">
        <v>3503.1</v>
      </c>
      <c r="I21" s="15">
        <v>1214.6300000000001</v>
      </c>
      <c r="J21" s="15">
        <v>0</v>
      </c>
      <c r="K21" s="15">
        <f>SUM(I21/G21*100)</f>
        <v>34.673003910821848</v>
      </c>
    </row>
    <row r="22" spans="1:11" x14ac:dyDescent="0.25">
      <c r="A22" s="147" t="s">
        <v>1</v>
      </c>
      <c r="B22" s="147"/>
      <c r="C22" s="147"/>
      <c r="D22" s="147"/>
      <c r="E22" s="147"/>
      <c r="F22" s="114">
        <f>SUM(F20:F21)</f>
        <v>384061.66</v>
      </c>
      <c r="G22" s="114">
        <f>SUM(G20:G21)</f>
        <v>589201.88</v>
      </c>
      <c r="H22" s="114">
        <f>SUM(H20:H21)</f>
        <v>589201.88</v>
      </c>
      <c r="I22" s="114">
        <f>SUM(I20:I21)</f>
        <v>315800.81</v>
      </c>
      <c r="J22" s="114">
        <f>SUM(I22/F22*100)</f>
        <v>82.226590907303802</v>
      </c>
      <c r="K22" s="114">
        <f>SUM(I22/H22*100)</f>
        <v>53.598065573042639</v>
      </c>
    </row>
    <row r="23" spans="1:11" x14ac:dyDescent="0.25">
      <c r="A23" s="147" t="s">
        <v>2</v>
      </c>
      <c r="B23" s="147"/>
      <c r="C23" s="147"/>
      <c r="D23" s="147"/>
      <c r="E23" s="147"/>
      <c r="F23" s="114">
        <f>SUM(F19-F22)</f>
        <v>-54248.139999999956</v>
      </c>
      <c r="G23" s="114">
        <f>SUM(G19-G22)</f>
        <v>200.04000000003725</v>
      </c>
      <c r="H23" s="114">
        <f>SUM(H19-H22)</f>
        <v>200.04000000003725</v>
      </c>
      <c r="I23" s="114">
        <f>SUM(I19-I22)</f>
        <v>-10060.979999999981</v>
      </c>
      <c r="J23" s="114">
        <f>SUM(I23/F23*100)</f>
        <v>18.546221123894735</v>
      </c>
      <c r="K23" s="114">
        <f>SUM(I23/G23*100)</f>
        <v>-5029.4841031784181</v>
      </c>
    </row>
    <row r="24" spans="1:11" ht="17.25" customHeight="1" x14ac:dyDescent="0.25">
      <c r="A24" s="158"/>
      <c r="B24" s="150"/>
      <c r="C24" s="150"/>
      <c r="D24" s="150"/>
      <c r="E24" s="150"/>
      <c r="F24" s="150"/>
      <c r="G24" s="150"/>
      <c r="H24" s="150"/>
      <c r="I24" s="150"/>
      <c r="J24" s="150"/>
      <c r="K24" s="150"/>
    </row>
    <row r="25" spans="1:11" x14ac:dyDescent="0.25">
      <c r="A25" s="162" t="s">
        <v>186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</row>
    <row r="26" spans="1:11" ht="37.5" customHeight="1" x14ac:dyDescent="0.25">
      <c r="A26" s="155" t="s">
        <v>127</v>
      </c>
      <c r="B26" s="155"/>
      <c r="C26" s="155"/>
      <c r="D26" s="155"/>
      <c r="E26" s="155"/>
      <c r="F26" s="119" t="s">
        <v>211</v>
      </c>
      <c r="G26" s="119" t="s">
        <v>212</v>
      </c>
      <c r="H26" s="119" t="s">
        <v>213</v>
      </c>
      <c r="I26" s="119" t="s">
        <v>211</v>
      </c>
      <c r="J26" s="119" t="s">
        <v>128</v>
      </c>
      <c r="K26" s="119" t="s">
        <v>128</v>
      </c>
    </row>
    <row r="27" spans="1:11" x14ac:dyDescent="0.25">
      <c r="A27" s="153">
        <v>1</v>
      </c>
      <c r="B27" s="154"/>
      <c r="C27" s="154"/>
      <c r="D27" s="154"/>
      <c r="E27" s="154"/>
      <c r="F27" s="118">
        <v>2</v>
      </c>
      <c r="G27" s="118">
        <v>3</v>
      </c>
      <c r="H27" s="118">
        <v>4</v>
      </c>
      <c r="I27" s="118">
        <v>5</v>
      </c>
      <c r="J27" s="118" t="s">
        <v>150</v>
      </c>
      <c r="K27" s="118" t="s">
        <v>151</v>
      </c>
    </row>
    <row r="28" spans="1:11" ht="15" customHeight="1" x14ac:dyDescent="0.25">
      <c r="A28" s="159" t="s">
        <v>133</v>
      </c>
      <c r="B28" s="159"/>
      <c r="C28" s="159"/>
      <c r="D28" s="159"/>
      <c r="E28" s="159"/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</row>
    <row r="29" spans="1:11" ht="15" customHeight="1" x14ac:dyDescent="0.25">
      <c r="A29" s="159" t="s">
        <v>134</v>
      </c>
      <c r="B29" s="159"/>
      <c r="C29" s="159"/>
      <c r="D29" s="159"/>
      <c r="E29" s="159"/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</row>
    <row r="30" spans="1:11" ht="15" customHeight="1" x14ac:dyDescent="0.25">
      <c r="A30" s="160" t="s">
        <v>187</v>
      </c>
      <c r="B30" s="160"/>
      <c r="C30" s="160"/>
      <c r="D30" s="160"/>
      <c r="E30" s="160"/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</row>
    <row r="31" spans="1:11" ht="15" customHeight="1" x14ac:dyDescent="0.25">
      <c r="A31" s="159" t="s">
        <v>188</v>
      </c>
      <c r="B31" s="159"/>
      <c r="C31" s="159"/>
      <c r="D31" s="159"/>
      <c r="E31" s="159"/>
      <c r="F31" s="117">
        <v>-342.62</v>
      </c>
      <c r="G31" s="117">
        <v>-200.04</v>
      </c>
      <c r="H31" s="117">
        <v>-200.04</v>
      </c>
      <c r="I31" s="117">
        <v>-40441.19</v>
      </c>
      <c r="J31" s="117">
        <f>SUM(I31/F31*100)</f>
        <v>11803.511178565175</v>
      </c>
      <c r="K31" s="117">
        <f>SUM(I31/H31*100)</f>
        <v>20216.551689662068</v>
      </c>
    </row>
    <row r="32" spans="1:11" ht="15" customHeight="1" x14ac:dyDescent="0.25">
      <c r="A32" s="159" t="s">
        <v>189</v>
      </c>
      <c r="B32" s="159"/>
      <c r="C32" s="159"/>
      <c r="D32" s="159"/>
      <c r="E32" s="159"/>
      <c r="F32" s="90">
        <f>SUM(F23+F31)</f>
        <v>-54590.759999999958</v>
      </c>
      <c r="G32" s="90">
        <v>200.04</v>
      </c>
      <c r="H32" s="90">
        <v>200.04</v>
      </c>
      <c r="I32" s="90">
        <f>SUM(I23+I31)</f>
        <v>-50502.169999999984</v>
      </c>
      <c r="J32" s="90">
        <f>SUM(I32/F32*100)</f>
        <v>92.510472468234596</v>
      </c>
      <c r="K32" s="90">
        <f>SUM(I32/H32)*100</f>
        <v>-25246.035792841427</v>
      </c>
    </row>
    <row r="33" spans="1:11" ht="15" customHeight="1" x14ac:dyDescent="0.25">
      <c r="A33" s="160" t="s">
        <v>190</v>
      </c>
      <c r="B33" s="160"/>
      <c r="C33" s="160"/>
      <c r="D33" s="160"/>
      <c r="E33" s="160"/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</row>
    <row r="34" spans="1:11" ht="15" customHeight="1" x14ac:dyDescent="0.25">
      <c r="A34" s="161" t="s">
        <v>191</v>
      </c>
      <c r="B34" s="161"/>
      <c r="C34" s="161"/>
      <c r="D34" s="161"/>
      <c r="E34" s="161"/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</row>
    <row r="35" spans="1:11" ht="24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25">
    <mergeCell ref="A24:K24"/>
    <mergeCell ref="A32:E32"/>
    <mergeCell ref="A33:E33"/>
    <mergeCell ref="A34:E34"/>
    <mergeCell ref="A26:E26"/>
    <mergeCell ref="A27:E27"/>
    <mergeCell ref="A25:K25"/>
    <mergeCell ref="A28:E28"/>
    <mergeCell ref="A29:E29"/>
    <mergeCell ref="A30:E30"/>
    <mergeCell ref="A31:E31"/>
    <mergeCell ref="A8:K8"/>
    <mergeCell ref="A19:E19"/>
    <mergeCell ref="A20:E20"/>
    <mergeCell ref="A21:E21"/>
    <mergeCell ref="A23:E23"/>
    <mergeCell ref="A10:K10"/>
    <mergeCell ref="A12:K12"/>
    <mergeCell ref="A13:K13"/>
    <mergeCell ref="A16:E16"/>
    <mergeCell ref="A15:E15"/>
    <mergeCell ref="A17:E17"/>
    <mergeCell ref="A18:E18"/>
    <mergeCell ref="A14:D14"/>
    <mergeCell ref="A22:E22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opLeftCell="A28" workbookViewId="0">
      <selection activeCell="L91" sqref="L91"/>
    </sheetView>
  </sheetViews>
  <sheetFormatPr defaultRowHeight="15" x14ac:dyDescent="0.25"/>
  <cols>
    <col min="1" max="4" width="5.140625" customWidth="1"/>
    <col min="5" max="5" width="41.5703125" customWidth="1"/>
    <col min="6" max="6" width="15" customWidth="1"/>
    <col min="7" max="9" width="15.140625" customWidth="1"/>
    <col min="10" max="11" width="8.7109375" customWidth="1"/>
    <col min="13" max="13" width="10.140625" bestFit="1" customWidth="1"/>
  </cols>
  <sheetData>
    <row r="1" spans="1:11" ht="24.75" customHeight="1" x14ac:dyDescent="0.25">
      <c r="A1" s="166" t="s">
        <v>126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customHeight="1" x14ac:dyDescent="0.25">
      <c r="A2" s="166" t="s">
        <v>141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31.5" customHeight="1" x14ac:dyDescent="0.25">
      <c r="A3" s="166" t="s">
        <v>138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38.25" customHeight="1" x14ac:dyDescent="0.25">
      <c r="A4" s="165" t="s">
        <v>127</v>
      </c>
      <c r="B4" s="165"/>
      <c r="C4" s="165"/>
      <c r="D4" s="165"/>
      <c r="E4" s="165"/>
      <c r="F4" s="120" t="s">
        <v>196</v>
      </c>
      <c r="G4" s="120" t="s">
        <v>212</v>
      </c>
      <c r="H4" s="120" t="s">
        <v>213</v>
      </c>
      <c r="I4" s="120" t="s">
        <v>211</v>
      </c>
      <c r="J4" s="120" t="s">
        <v>128</v>
      </c>
      <c r="K4" s="120" t="s">
        <v>128</v>
      </c>
    </row>
    <row r="5" spans="1:11" x14ac:dyDescent="0.25">
      <c r="A5" s="167">
        <v>1</v>
      </c>
      <c r="B5" s="168"/>
      <c r="C5" s="168"/>
      <c r="D5" s="168"/>
      <c r="E5" s="169"/>
      <c r="F5" s="1">
        <v>2</v>
      </c>
      <c r="G5" s="1">
        <v>3</v>
      </c>
      <c r="H5" s="1">
        <v>4</v>
      </c>
      <c r="I5" s="1">
        <v>5</v>
      </c>
      <c r="J5" s="9" t="s">
        <v>150</v>
      </c>
      <c r="K5" s="9" t="s">
        <v>151</v>
      </c>
    </row>
    <row r="6" spans="1:11" x14ac:dyDescent="0.25">
      <c r="A6" s="21" t="s">
        <v>207</v>
      </c>
      <c r="B6" s="21"/>
      <c r="C6" s="21"/>
      <c r="D6" s="21"/>
      <c r="E6" s="22" t="s">
        <v>136</v>
      </c>
      <c r="F6" s="29">
        <f>SUM(F7+F27)</f>
        <v>329470.90000000002</v>
      </c>
      <c r="G6" s="29">
        <f>SUM(G7+G27)</f>
        <v>589201.88</v>
      </c>
      <c r="H6" s="29">
        <f>SUM(H7+H27)</f>
        <v>589201.88</v>
      </c>
      <c r="I6" s="29">
        <f>SUM(I7+I27)</f>
        <v>265298.63999999996</v>
      </c>
      <c r="J6" s="29">
        <f>SUM(I6/F6*100)</f>
        <v>80.522631892528267</v>
      </c>
      <c r="K6" s="29">
        <f t="shared" ref="K6:K8" si="0">SUM(I6/H6*100)</f>
        <v>45.026780973611281</v>
      </c>
    </row>
    <row r="7" spans="1:11" x14ac:dyDescent="0.25">
      <c r="A7" s="23">
        <v>6</v>
      </c>
      <c r="B7" s="21"/>
      <c r="C7" s="21"/>
      <c r="D7" s="21"/>
      <c r="E7" s="22" t="s">
        <v>137</v>
      </c>
      <c r="F7" s="29">
        <f>SUM(F8+F12+F19+F22)</f>
        <v>329813.52</v>
      </c>
      <c r="G7" s="29">
        <f>SUM(G8+G12+G19+G22)</f>
        <v>589401.92000000004</v>
      </c>
      <c r="H7" s="29">
        <f>SUM(G7)</f>
        <v>589401.92000000004</v>
      </c>
      <c r="I7" s="29">
        <f>SUM(I8+I12+I19+I22)</f>
        <v>305739.82999999996</v>
      </c>
      <c r="J7" s="29">
        <f>SUM(I7/F7*100)</f>
        <v>92.700817722693714</v>
      </c>
      <c r="K7" s="29">
        <f t="shared" si="0"/>
        <v>51.872893457829235</v>
      </c>
    </row>
    <row r="8" spans="1:11" x14ac:dyDescent="0.25">
      <c r="A8" s="24"/>
      <c r="B8" s="24">
        <v>63</v>
      </c>
      <c r="C8" s="24"/>
      <c r="D8" s="24"/>
      <c r="E8" s="4" t="s">
        <v>3</v>
      </c>
      <c r="F8" s="25">
        <f>SUM(F9)</f>
        <v>237375.76</v>
      </c>
      <c r="G8" s="25">
        <v>482023.18</v>
      </c>
      <c r="H8" s="25">
        <v>482023.18</v>
      </c>
      <c r="I8" s="25">
        <f>SUM(I9)</f>
        <v>254830.68</v>
      </c>
      <c r="J8" s="25">
        <f t="shared" ref="J8:J10" si="1">SUM(I8/F8*100)</f>
        <v>107.35328662033561</v>
      </c>
      <c r="K8" s="25">
        <f t="shared" si="0"/>
        <v>52.86689324774796</v>
      </c>
    </row>
    <row r="9" spans="1:11" x14ac:dyDescent="0.25">
      <c r="A9" s="26"/>
      <c r="B9" s="26"/>
      <c r="C9" s="26">
        <v>636</v>
      </c>
      <c r="D9" s="26"/>
      <c r="E9" s="5" t="s">
        <v>6</v>
      </c>
      <c r="F9" s="27">
        <f>SUM(F10:F11)</f>
        <v>237375.76</v>
      </c>
      <c r="G9" s="27">
        <f>SUM(G10:G11)</f>
        <v>0</v>
      </c>
      <c r="H9" s="27">
        <v>0</v>
      </c>
      <c r="I9" s="27">
        <f>SUM(I10:I11)</f>
        <v>254830.68</v>
      </c>
      <c r="J9" s="27">
        <f t="shared" si="1"/>
        <v>107.35328662033561</v>
      </c>
      <c r="K9" s="27">
        <v>0</v>
      </c>
    </row>
    <row r="10" spans="1:11" x14ac:dyDescent="0.25">
      <c r="A10" s="26"/>
      <c r="B10" s="26"/>
      <c r="C10" s="26"/>
      <c r="D10" s="26">
        <v>6361</v>
      </c>
      <c r="E10" s="5" t="s">
        <v>7</v>
      </c>
      <c r="F10" s="27">
        <v>232722.87</v>
      </c>
      <c r="G10" s="27">
        <v>0</v>
      </c>
      <c r="H10" s="27">
        <v>0</v>
      </c>
      <c r="I10" s="27">
        <v>253616.05</v>
      </c>
      <c r="J10" s="27">
        <f t="shared" si="1"/>
        <v>108.97770812125167</v>
      </c>
      <c r="K10" s="27">
        <v>0</v>
      </c>
    </row>
    <row r="11" spans="1:11" x14ac:dyDescent="0.25">
      <c r="A11" s="26"/>
      <c r="B11" s="26"/>
      <c r="C11" s="26"/>
      <c r="D11" s="26">
        <v>6362</v>
      </c>
      <c r="E11" s="5" t="s">
        <v>8</v>
      </c>
      <c r="F11" s="27">
        <v>4652.8900000000003</v>
      </c>
      <c r="G11" s="27">
        <v>0</v>
      </c>
      <c r="H11" s="27">
        <v>0</v>
      </c>
      <c r="I11" s="27">
        <v>1214.6300000000001</v>
      </c>
      <c r="J11" s="27">
        <v>0</v>
      </c>
      <c r="K11" s="27">
        <v>0</v>
      </c>
    </row>
    <row r="12" spans="1:11" x14ac:dyDescent="0.25">
      <c r="A12" s="24"/>
      <c r="B12" s="24">
        <v>64</v>
      </c>
      <c r="C12" s="24"/>
      <c r="D12" s="24"/>
      <c r="E12" s="4" t="s">
        <v>4</v>
      </c>
      <c r="F12" s="25">
        <f>SUM(F13+F17)</f>
        <v>143.5</v>
      </c>
      <c r="G12" s="25">
        <v>681</v>
      </c>
      <c r="H12" s="25">
        <f>SUM(G12)</f>
        <v>681</v>
      </c>
      <c r="I12" s="25">
        <f>SUM(I13+I17)</f>
        <v>374.12</v>
      </c>
      <c r="J12" s="25">
        <f>SUM(I12/F12*100)</f>
        <v>260.71080139372822</v>
      </c>
      <c r="K12" s="25">
        <f>SUM(I12/H12*100)</f>
        <v>54.936857562408228</v>
      </c>
    </row>
    <row r="13" spans="1:11" x14ac:dyDescent="0.25">
      <c r="A13" s="26"/>
      <c r="B13" s="26"/>
      <c r="C13" s="26">
        <v>641</v>
      </c>
      <c r="D13" s="26"/>
      <c r="E13" s="5" t="s">
        <v>9</v>
      </c>
      <c r="F13" s="27">
        <f>SUM(F14:F16)</f>
        <v>0.22</v>
      </c>
      <c r="G13" s="27">
        <f>SUM(G14:G16)</f>
        <v>0</v>
      </c>
      <c r="H13" s="27">
        <f>SUM(H14:H16)</f>
        <v>0</v>
      </c>
      <c r="I13" s="27">
        <f>SUM(I14:I16)</f>
        <v>0</v>
      </c>
      <c r="J13" s="27">
        <f>SUM(I13/F13)*100</f>
        <v>0</v>
      </c>
      <c r="K13" s="27">
        <v>0</v>
      </c>
    </row>
    <row r="14" spans="1:11" x14ac:dyDescent="0.25">
      <c r="A14" s="26"/>
      <c r="B14" s="26"/>
      <c r="C14" s="26"/>
      <c r="D14" s="26">
        <v>6413</v>
      </c>
      <c r="E14" s="5" t="s">
        <v>10</v>
      </c>
      <c r="F14" s="27">
        <v>0.22</v>
      </c>
      <c r="G14" s="27">
        <v>0</v>
      </c>
      <c r="H14" s="27">
        <v>0</v>
      </c>
      <c r="I14" s="27">
        <v>0</v>
      </c>
      <c r="J14" s="27">
        <f>SUM(I14/F14*100)</f>
        <v>0</v>
      </c>
      <c r="K14" s="27">
        <v>0</v>
      </c>
    </row>
    <row r="15" spans="1:11" x14ac:dyDescent="0.25">
      <c r="A15" s="26"/>
      <c r="B15" s="26"/>
      <c r="C15" s="26"/>
      <c r="D15" s="26">
        <v>6416</v>
      </c>
      <c r="E15" s="5" t="s">
        <v>65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x14ac:dyDescent="0.25">
      <c r="A16" s="26"/>
      <c r="B16" s="26"/>
      <c r="C16" s="26"/>
      <c r="D16" s="26">
        <v>6419</v>
      </c>
      <c r="E16" s="5" t="s">
        <v>69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x14ac:dyDescent="0.25">
      <c r="A17" s="26"/>
      <c r="B17" s="26"/>
      <c r="C17" s="26">
        <v>642</v>
      </c>
      <c r="D17" s="26"/>
      <c r="E17" s="5" t="s">
        <v>72</v>
      </c>
      <c r="F17" s="27">
        <f>SUM(F18)</f>
        <v>143.28</v>
      </c>
      <c r="G17" s="27">
        <f>SUM(G18)</f>
        <v>0</v>
      </c>
      <c r="H17" s="27">
        <f>SUM(H18)</f>
        <v>0</v>
      </c>
      <c r="I17" s="27">
        <f>SUM(I18)</f>
        <v>374.12</v>
      </c>
      <c r="J17" s="27">
        <f>SUM(I17/F17*100)</f>
        <v>261.11111111111114</v>
      </c>
      <c r="K17" s="27">
        <v>0</v>
      </c>
    </row>
    <row r="18" spans="1:11" x14ac:dyDescent="0.25">
      <c r="A18" s="26"/>
      <c r="B18" s="26"/>
      <c r="C18" s="26"/>
      <c r="D18" s="26">
        <v>6422</v>
      </c>
      <c r="E18" s="5" t="s">
        <v>73</v>
      </c>
      <c r="F18" s="27">
        <v>143.28</v>
      </c>
      <c r="G18" s="27">
        <v>0</v>
      </c>
      <c r="H18" s="27">
        <v>0</v>
      </c>
      <c r="I18" s="27">
        <v>374.12</v>
      </c>
      <c r="J18" s="27">
        <f>SUM(I18/F18*100)</f>
        <v>261.11111111111114</v>
      </c>
      <c r="K18" s="27">
        <v>0</v>
      </c>
    </row>
    <row r="19" spans="1:11" x14ac:dyDescent="0.25">
      <c r="A19" s="24"/>
      <c r="B19" s="24">
        <v>65</v>
      </c>
      <c r="C19" s="24"/>
      <c r="D19" s="24"/>
      <c r="E19" s="4" t="s">
        <v>58</v>
      </c>
      <c r="F19" s="25">
        <f t="shared" ref="F19:I20" si="2">SUM(F20)</f>
        <v>1964.62</v>
      </c>
      <c r="G19" s="25">
        <v>3127.28</v>
      </c>
      <c r="H19" s="25">
        <v>3127.28</v>
      </c>
      <c r="I19" s="25">
        <f t="shared" si="2"/>
        <v>1340.43</v>
      </c>
      <c r="J19" s="25">
        <f>SUM(I19/F19*100)</f>
        <v>68.228461483645702</v>
      </c>
      <c r="K19" s="25">
        <f t="shared" ref="K19:K22" si="3">SUM(I19/H19*100)</f>
        <v>42.862487529098772</v>
      </c>
    </row>
    <row r="20" spans="1:11" x14ac:dyDescent="0.25">
      <c r="A20" s="26"/>
      <c r="B20" s="26"/>
      <c r="C20" s="26">
        <v>652</v>
      </c>
      <c r="D20" s="26"/>
      <c r="E20" s="5" t="s">
        <v>11</v>
      </c>
      <c r="F20" s="27">
        <f>SUM(F21)</f>
        <v>1964.62</v>
      </c>
      <c r="G20" s="27">
        <f t="shared" si="2"/>
        <v>0</v>
      </c>
      <c r="H20" s="27">
        <f t="shared" si="2"/>
        <v>0</v>
      </c>
      <c r="I20" s="27">
        <f t="shared" si="2"/>
        <v>1340.43</v>
      </c>
      <c r="J20" s="27">
        <f>SUM(I20/F20*100)</f>
        <v>68.228461483645702</v>
      </c>
      <c r="K20" s="27">
        <v>0</v>
      </c>
    </row>
    <row r="21" spans="1:11" x14ac:dyDescent="0.25">
      <c r="A21" s="26"/>
      <c r="B21" s="26"/>
      <c r="C21" s="26"/>
      <c r="D21" s="26">
        <v>6526</v>
      </c>
      <c r="E21" s="5" t="s">
        <v>5</v>
      </c>
      <c r="F21" s="27">
        <v>1964.62</v>
      </c>
      <c r="G21" s="27">
        <v>0</v>
      </c>
      <c r="H21" s="27">
        <v>0</v>
      </c>
      <c r="I21" s="27">
        <v>1340.43</v>
      </c>
      <c r="J21" s="27">
        <f>SUM(I20/F20*100)</f>
        <v>68.228461483645702</v>
      </c>
      <c r="K21" s="27">
        <v>0</v>
      </c>
    </row>
    <row r="22" spans="1:11" x14ac:dyDescent="0.25">
      <c r="A22" s="24"/>
      <c r="B22" s="24">
        <v>67</v>
      </c>
      <c r="C22" s="24"/>
      <c r="D22" s="24"/>
      <c r="E22" s="4" t="s">
        <v>12</v>
      </c>
      <c r="F22" s="25">
        <f>SUM(F23)</f>
        <v>90329.64</v>
      </c>
      <c r="G22" s="25">
        <v>103570.46</v>
      </c>
      <c r="H22" s="25">
        <v>103570.46</v>
      </c>
      <c r="I22" s="25">
        <f>SUM(I23)</f>
        <v>49194.6</v>
      </c>
      <c r="J22" s="25">
        <f>I22/F22*100</f>
        <v>54.461193468721888</v>
      </c>
      <c r="K22" s="25">
        <f t="shared" si="3"/>
        <v>47.498678677298521</v>
      </c>
    </row>
    <row r="23" spans="1:11" x14ac:dyDescent="0.25">
      <c r="A23" s="26"/>
      <c r="B23" s="26"/>
      <c r="C23" s="26">
        <v>671</v>
      </c>
      <c r="D23" s="26"/>
      <c r="E23" s="5" t="s">
        <v>13</v>
      </c>
      <c r="F23" s="27">
        <f>SUM(F24:F25)</f>
        <v>90329.64</v>
      </c>
      <c r="G23" s="27">
        <v>0</v>
      </c>
      <c r="H23" s="27">
        <v>0</v>
      </c>
      <c r="I23" s="27">
        <f>SUM(I24:I25)</f>
        <v>49194.6</v>
      </c>
      <c r="J23" s="27">
        <f>SUM(I23/F23)*100</f>
        <v>54.461193468721888</v>
      </c>
      <c r="K23" s="27">
        <v>0</v>
      </c>
    </row>
    <row r="24" spans="1:11" x14ac:dyDescent="0.25">
      <c r="A24" s="26"/>
      <c r="B24" s="26"/>
      <c r="C24" s="26"/>
      <c r="D24" s="26">
        <v>6711</v>
      </c>
      <c r="E24" s="5" t="s">
        <v>14</v>
      </c>
      <c r="F24" s="27">
        <v>90329.64</v>
      </c>
      <c r="G24" s="27">
        <v>0</v>
      </c>
      <c r="H24" s="27">
        <v>0</v>
      </c>
      <c r="I24" s="27">
        <v>49194.6</v>
      </c>
      <c r="J24" s="27">
        <f>SUM(I24/F24*100)</f>
        <v>54.461193468721888</v>
      </c>
      <c r="K24" s="27">
        <v>0</v>
      </c>
    </row>
    <row r="25" spans="1:11" x14ac:dyDescent="0.25">
      <c r="A25" s="26"/>
      <c r="B25" s="26"/>
      <c r="C25" s="26"/>
      <c r="D25" s="26">
        <v>6712</v>
      </c>
      <c r="E25" s="5" t="s">
        <v>15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</row>
    <row r="26" spans="1:11" x14ac:dyDescent="0.25">
      <c r="A26" s="127"/>
      <c r="B26" s="127"/>
      <c r="C26" s="127"/>
      <c r="D26" s="127"/>
      <c r="E26" s="128"/>
      <c r="F26" s="129"/>
      <c r="G26" s="129"/>
      <c r="H26" s="129"/>
      <c r="I26" s="129"/>
      <c r="J26" s="129"/>
      <c r="K26" s="129"/>
    </row>
    <row r="27" spans="1:11" x14ac:dyDescent="0.25">
      <c r="A27" s="24">
        <v>9</v>
      </c>
      <c r="B27" s="24"/>
      <c r="C27" s="24"/>
      <c r="D27" s="24"/>
      <c r="E27" s="4" t="s">
        <v>198</v>
      </c>
      <c r="F27" s="124">
        <f t="shared" ref="F27:I27" si="4">SUM(F28)</f>
        <v>-342.62</v>
      </c>
      <c r="G27" s="124">
        <f t="shared" si="4"/>
        <v>-200.04</v>
      </c>
      <c r="H27" s="124">
        <f t="shared" si="4"/>
        <v>-200.04</v>
      </c>
      <c r="I27" s="124">
        <f t="shared" si="4"/>
        <v>-40441.19</v>
      </c>
      <c r="J27" s="125">
        <f>SUM(I27/F27*100)</f>
        <v>11803.511178565175</v>
      </c>
      <c r="K27" s="125">
        <f>SUM(I27/H27*100)</f>
        <v>20216.551689662068</v>
      </c>
    </row>
    <row r="28" spans="1:11" x14ac:dyDescent="0.25">
      <c r="A28" s="24"/>
      <c r="B28" s="24">
        <v>92</v>
      </c>
      <c r="C28" s="24"/>
      <c r="D28" s="24"/>
      <c r="E28" s="4" t="s">
        <v>199</v>
      </c>
      <c r="F28" s="124">
        <f>SUM(F29)</f>
        <v>-342.62</v>
      </c>
      <c r="G28" s="124">
        <f>SUM(G30:G31)</f>
        <v>-200.04</v>
      </c>
      <c r="H28" s="124">
        <f>SUM(H30:H31)</f>
        <v>-200.04</v>
      </c>
      <c r="I28" s="124">
        <f>SUM(I29)</f>
        <v>-40441.19</v>
      </c>
      <c r="J28" s="125">
        <f>SUM(I28/F28*100)</f>
        <v>11803.511178565175</v>
      </c>
      <c r="K28" s="125">
        <f>SUM(I28/H28*100)</f>
        <v>20216.551689662068</v>
      </c>
    </row>
    <row r="29" spans="1:11" x14ac:dyDescent="0.25">
      <c r="A29" s="26"/>
      <c r="B29" s="26"/>
      <c r="C29" s="26">
        <v>922</v>
      </c>
      <c r="D29" s="26"/>
      <c r="E29" s="5" t="s">
        <v>200</v>
      </c>
      <c r="F29" s="27">
        <f>SUM(F30:F31)</f>
        <v>-342.62</v>
      </c>
      <c r="G29" s="27">
        <v>0</v>
      </c>
      <c r="H29" s="27">
        <v>0</v>
      </c>
      <c r="I29" s="27">
        <f>SUM(I30:I31)</f>
        <v>-40441.19</v>
      </c>
      <c r="J29" s="126">
        <f>SUM(I29/F29*100)</f>
        <v>11803.511178565175</v>
      </c>
      <c r="K29" s="27">
        <v>0</v>
      </c>
    </row>
    <row r="30" spans="1:11" x14ac:dyDescent="0.25">
      <c r="A30" s="26"/>
      <c r="B30" s="26"/>
      <c r="C30" s="26"/>
      <c r="D30" s="26">
        <v>9221</v>
      </c>
      <c r="E30" s="5" t="s">
        <v>201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</row>
    <row r="31" spans="1:11" x14ac:dyDescent="0.25">
      <c r="A31" s="26"/>
      <c r="B31" s="26"/>
      <c r="C31" s="26"/>
      <c r="D31" s="26">
        <v>9222</v>
      </c>
      <c r="E31" s="5" t="s">
        <v>202</v>
      </c>
      <c r="F31" s="27">
        <v>-342.62</v>
      </c>
      <c r="G31" s="27">
        <v>-200.04</v>
      </c>
      <c r="H31" s="27">
        <v>-200.04</v>
      </c>
      <c r="I31" s="27">
        <v>-40441.19</v>
      </c>
      <c r="J31" s="27">
        <v>0</v>
      </c>
      <c r="K31" s="27">
        <v>0</v>
      </c>
    </row>
    <row r="32" spans="1:11" x14ac:dyDescent="0.25">
      <c r="A32" s="170"/>
      <c r="B32" s="171"/>
      <c r="C32" s="171"/>
      <c r="D32" s="171"/>
      <c r="E32" s="172"/>
      <c r="F32" s="122"/>
      <c r="G32" s="123"/>
      <c r="H32" s="122"/>
      <c r="I32" s="122"/>
      <c r="J32" s="122"/>
      <c r="K32" s="123"/>
    </row>
    <row r="33" spans="1:11" ht="36" x14ac:dyDescent="0.25">
      <c r="A33" s="165" t="s">
        <v>127</v>
      </c>
      <c r="B33" s="165"/>
      <c r="C33" s="165"/>
      <c r="D33" s="165"/>
      <c r="E33" s="165"/>
      <c r="F33" s="120" t="s">
        <v>196</v>
      </c>
      <c r="G33" s="120" t="s">
        <v>212</v>
      </c>
      <c r="H33" s="120" t="s">
        <v>213</v>
      </c>
      <c r="I33" s="120" t="s">
        <v>211</v>
      </c>
      <c r="J33" s="120" t="s">
        <v>128</v>
      </c>
      <c r="K33" s="120" t="s">
        <v>128</v>
      </c>
    </row>
    <row r="34" spans="1:11" x14ac:dyDescent="0.25">
      <c r="A34" s="164">
        <v>1</v>
      </c>
      <c r="B34" s="164"/>
      <c r="C34" s="164"/>
      <c r="D34" s="164"/>
      <c r="E34" s="164"/>
      <c r="F34" s="1">
        <v>2</v>
      </c>
      <c r="G34" s="1">
        <v>3</v>
      </c>
      <c r="H34" s="1">
        <v>4</v>
      </c>
      <c r="I34" s="1">
        <v>5</v>
      </c>
      <c r="J34" s="9" t="s">
        <v>150</v>
      </c>
      <c r="K34" s="9" t="s">
        <v>151</v>
      </c>
    </row>
    <row r="35" spans="1:11" x14ac:dyDescent="0.25">
      <c r="A35" s="21" t="s">
        <v>206</v>
      </c>
      <c r="B35" s="21"/>
      <c r="C35" s="21"/>
      <c r="D35" s="21"/>
      <c r="E35" s="23" t="s">
        <v>121</v>
      </c>
      <c r="F35" s="29">
        <f>SUM(F36+F85)</f>
        <v>384061.66</v>
      </c>
      <c r="G35" s="29">
        <f>SUM(G36+G85)</f>
        <v>589201.88</v>
      </c>
      <c r="H35" s="29">
        <f>SUM(H36+H85)</f>
        <v>589201.88</v>
      </c>
      <c r="I35" s="29">
        <f>SUM(I36+I85)</f>
        <v>315800.81</v>
      </c>
      <c r="J35" s="30">
        <f t="shared" ref="J35:J45" si="5">SUM(I35/F35*100)</f>
        <v>82.226590907303802</v>
      </c>
      <c r="K35" s="30">
        <f>SUM(I35/H35*100)</f>
        <v>53.598065573042639</v>
      </c>
    </row>
    <row r="36" spans="1:11" x14ac:dyDescent="0.25">
      <c r="A36" s="23">
        <v>3</v>
      </c>
      <c r="B36" s="21"/>
      <c r="C36" s="21"/>
      <c r="D36" s="21"/>
      <c r="E36" s="23" t="s">
        <v>139</v>
      </c>
      <c r="F36" s="29">
        <f>SUM(F37+F46+F74+F78+F81)</f>
        <v>383334.66</v>
      </c>
      <c r="G36" s="29">
        <f>SUM(G37+G46+G74+G78+G81)</f>
        <v>585698.78</v>
      </c>
      <c r="H36" s="29">
        <f>SUM(H37+H46+H74+H78+H81)</f>
        <v>585698.78</v>
      </c>
      <c r="I36" s="29">
        <f>SUM(I37+I46+I74+I78+I81)</f>
        <v>314586.18</v>
      </c>
      <c r="J36" s="30">
        <f t="shared" si="5"/>
        <v>82.06567598139965</v>
      </c>
      <c r="K36" s="30">
        <f>SUM(I36/H36*100)</f>
        <v>53.711257517046562</v>
      </c>
    </row>
    <row r="37" spans="1:11" x14ac:dyDescent="0.25">
      <c r="A37" s="6"/>
      <c r="B37" s="6">
        <v>31</v>
      </c>
      <c r="C37" s="6"/>
      <c r="D37" s="6"/>
      <c r="E37" s="4" t="s">
        <v>16</v>
      </c>
      <c r="F37" s="14">
        <f>SUM(F38+F42+F44)</f>
        <v>247833.86</v>
      </c>
      <c r="G37" s="14">
        <v>429435.78</v>
      </c>
      <c r="H37" s="14">
        <v>429435.78</v>
      </c>
      <c r="I37" s="14">
        <f>SUM(I38+I42+I44)</f>
        <v>232626.8</v>
      </c>
      <c r="J37" s="14">
        <f t="shared" si="5"/>
        <v>93.864010349513975</v>
      </c>
      <c r="K37" s="14">
        <f>SUM(I37/H37*100)</f>
        <v>54.170334851930591</v>
      </c>
    </row>
    <row r="38" spans="1:11" x14ac:dyDescent="0.25">
      <c r="A38" s="6"/>
      <c r="B38" s="6"/>
      <c r="C38" s="6">
        <v>311</v>
      </c>
      <c r="D38" s="6"/>
      <c r="E38" s="4" t="s">
        <v>17</v>
      </c>
      <c r="F38" s="14">
        <f>SUM(F39:F41)</f>
        <v>205245.34</v>
      </c>
      <c r="G38" s="14">
        <f>SUM(G39:G41)</f>
        <v>0</v>
      </c>
      <c r="H38" s="14">
        <f>SUM(H39:H41)</f>
        <v>0</v>
      </c>
      <c r="I38" s="14">
        <f>SUM(I39:I41)</f>
        <v>190943.58</v>
      </c>
      <c r="J38" s="14">
        <f t="shared" si="5"/>
        <v>93.031871028107133</v>
      </c>
      <c r="K38" s="14">
        <v>0</v>
      </c>
    </row>
    <row r="39" spans="1:11" x14ac:dyDescent="0.25">
      <c r="A39" s="28"/>
      <c r="B39" s="28"/>
      <c r="C39" s="28"/>
      <c r="D39" s="28">
        <v>3111</v>
      </c>
      <c r="E39" s="5" t="s">
        <v>18</v>
      </c>
      <c r="F39" s="15">
        <v>200475.53</v>
      </c>
      <c r="G39" s="15">
        <v>0</v>
      </c>
      <c r="H39" s="15">
        <v>0</v>
      </c>
      <c r="I39" s="15">
        <v>185837.94</v>
      </c>
      <c r="J39" s="15">
        <f t="shared" si="5"/>
        <v>92.698565256318318</v>
      </c>
      <c r="K39" s="15">
        <v>0</v>
      </c>
    </row>
    <row r="40" spans="1:11" x14ac:dyDescent="0.25">
      <c r="A40" s="28"/>
      <c r="B40" s="28"/>
      <c r="C40" s="28"/>
      <c r="D40" s="28">
        <v>3113</v>
      </c>
      <c r="E40" s="5" t="s">
        <v>19</v>
      </c>
      <c r="F40" s="15">
        <v>2667.35</v>
      </c>
      <c r="G40" s="15">
        <v>0</v>
      </c>
      <c r="H40" s="15">
        <v>0</v>
      </c>
      <c r="I40" s="15">
        <v>2537.4</v>
      </c>
      <c r="J40" s="15">
        <f t="shared" si="5"/>
        <v>95.128123418374045</v>
      </c>
      <c r="K40" s="15">
        <v>0</v>
      </c>
    </row>
    <row r="41" spans="1:11" x14ac:dyDescent="0.25">
      <c r="A41" s="28"/>
      <c r="B41" s="28"/>
      <c r="C41" s="28"/>
      <c r="D41" s="28">
        <v>3114</v>
      </c>
      <c r="E41" s="5" t="s">
        <v>20</v>
      </c>
      <c r="F41" s="15">
        <v>2102.46</v>
      </c>
      <c r="G41" s="15">
        <v>0</v>
      </c>
      <c r="H41" s="15">
        <v>0</v>
      </c>
      <c r="I41" s="15">
        <v>2568.2399999999998</v>
      </c>
      <c r="J41" s="15">
        <f t="shared" si="5"/>
        <v>122.15404811506521</v>
      </c>
      <c r="K41" s="15">
        <v>0</v>
      </c>
    </row>
    <row r="42" spans="1:11" x14ac:dyDescent="0.25">
      <c r="A42" s="6"/>
      <c r="B42" s="6"/>
      <c r="C42" s="6">
        <v>312</v>
      </c>
      <c r="D42" s="6"/>
      <c r="E42" s="4" t="s">
        <v>21</v>
      </c>
      <c r="F42" s="14">
        <f>SUM(F43)</f>
        <v>8723.07</v>
      </c>
      <c r="G42" s="14">
        <f>SUM(G43)</f>
        <v>0</v>
      </c>
      <c r="H42" s="14">
        <f>SUM(H43)</f>
        <v>0</v>
      </c>
      <c r="I42" s="14">
        <f>SUM(I43)</f>
        <v>10177.44</v>
      </c>
      <c r="J42" s="14">
        <f t="shared" si="5"/>
        <v>116.67268518996181</v>
      </c>
      <c r="K42" s="14">
        <v>0</v>
      </c>
    </row>
    <row r="43" spans="1:11" x14ac:dyDescent="0.25">
      <c r="A43" s="28"/>
      <c r="B43" s="28"/>
      <c r="C43" s="28"/>
      <c r="D43" s="28">
        <v>3121</v>
      </c>
      <c r="E43" s="5" t="s">
        <v>21</v>
      </c>
      <c r="F43" s="15">
        <v>8723.07</v>
      </c>
      <c r="G43" s="15">
        <v>0</v>
      </c>
      <c r="H43" s="15">
        <v>0</v>
      </c>
      <c r="I43" s="15">
        <v>10177.44</v>
      </c>
      <c r="J43" s="15">
        <f t="shared" si="5"/>
        <v>116.67268518996181</v>
      </c>
      <c r="K43" s="15">
        <v>0</v>
      </c>
    </row>
    <row r="44" spans="1:11" x14ac:dyDescent="0.25">
      <c r="A44" s="6"/>
      <c r="B44" s="6"/>
      <c r="C44" s="6">
        <v>313</v>
      </c>
      <c r="D44" s="6"/>
      <c r="E44" s="4" t="s">
        <v>22</v>
      </c>
      <c r="F44" s="14">
        <f>SUM(F45:F45)</f>
        <v>33865.449999999997</v>
      </c>
      <c r="G44" s="14">
        <f>SUM(G45:G45)</f>
        <v>0</v>
      </c>
      <c r="H44" s="14">
        <f>SUM(H45:H45)</f>
        <v>0</v>
      </c>
      <c r="I44" s="14">
        <f>SUM(I45)</f>
        <v>31505.78</v>
      </c>
      <c r="J44" s="14">
        <f t="shared" si="5"/>
        <v>93.032220153578365</v>
      </c>
      <c r="K44" s="14">
        <v>0</v>
      </c>
    </row>
    <row r="45" spans="1:11" x14ac:dyDescent="0.25">
      <c r="A45" s="28"/>
      <c r="B45" s="28"/>
      <c r="C45" s="28"/>
      <c r="D45" s="28">
        <v>3132</v>
      </c>
      <c r="E45" s="5" t="s">
        <v>23</v>
      </c>
      <c r="F45" s="15">
        <v>33865.449999999997</v>
      </c>
      <c r="G45" s="15">
        <v>0</v>
      </c>
      <c r="H45" s="15">
        <v>0</v>
      </c>
      <c r="I45" s="15">
        <v>31505.78</v>
      </c>
      <c r="J45" s="15">
        <f t="shared" si="5"/>
        <v>93.032220153578365</v>
      </c>
      <c r="K45" s="15">
        <v>0</v>
      </c>
    </row>
    <row r="46" spans="1:11" x14ac:dyDescent="0.25">
      <c r="A46" s="6"/>
      <c r="B46" s="6">
        <v>32</v>
      </c>
      <c r="C46" s="6"/>
      <c r="D46" s="6"/>
      <c r="E46" s="4" t="s">
        <v>24</v>
      </c>
      <c r="F46" s="14">
        <f>SUM(F47+F51+F58+F68)</f>
        <v>43703.26</v>
      </c>
      <c r="G46" s="14">
        <v>99205.9</v>
      </c>
      <c r="H46" s="14">
        <v>99205.9</v>
      </c>
      <c r="I46" s="14">
        <f>SUM(I47+I51+I58+I68)</f>
        <v>45689.740000000005</v>
      </c>
      <c r="J46" s="14">
        <f t="shared" ref="J46:J62" si="6">SUM(I46/F46*100)</f>
        <v>104.54538174040107</v>
      </c>
      <c r="K46" s="14">
        <f>SUM(I46/H46*100)</f>
        <v>46.055466459152136</v>
      </c>
    </row>
    <row r="47" spans="1:11" x14ac:dyDescent="0.25">
      <c r="A47" s="6"/>
      <c r="B47" s="6"/>
      <c r="C47" s="6">
        <v>321</v>
      </c>
      <c r="D47" s="6"/>
      <c r="E47" s="4" t="s">
        <v>25</v>
      </c>
      <c r="F47" s="14">
        <f>SUM(F48:F50)</f>
        <v>16585.3</v>
      </c>
      <c r="G47" s="14">
        <f>SUM(G48:G50)</f>
        <v>0</v>
      </c>
      <c r="H47" s="14">
        <f>SUM(H48:H50)</f>
        <v>0</v>
      </c>
      <c r="I47" s="14">
        <f>SUM(I48:I50)</f>
        <v>19661.740000000002</v>
      </c>
      <c r="J47" s="14">
        <f t="shared" si="6"/>
        <v>118.54919718063587</v>
      </c>
      <c r="K47" s="14">
        <v>0</v>
      </c>
    </row>
    <row r="48" spans="1:11" x14ac:dyDescent="0.25">
      <c r="A48" s="28"/>
      <c r="B48" s="28"/>
      <c r="C48" s="28"/>
      <c r="D48" s="28">
        <v>3211</v>
      </c>
      <c r="E48" s="5" t="s">
        <v>26</v>
      </c>
      <c r="F48" s="15">
        <v>621</v>
      </c>
      <c r="G48" s="15">
        <v>0</v>
      </c>
      <c r="H48" s="15">
        <v>0</v>
      </c>
      <c r="I48" s="15">
        <v>1856</v>
      </c>
      <c r="J48" s="15">
        <f t="shared" si="6"/>
        <v>298.87278582930759</v>
      </c>
      <c r="K48" s="15">
        <v>0</v>
      </c>
    </row>
    <row r="49" spans="1:11" x14ac:dyDescent="0.25">
      <c r="A49" s="28"/>
      <c r="B49" s="28"/>
      <c r="C49" s="28"/>
      <c r="D49" s="28">
        <v>3212</v>
      </c>
      <c r="E49" s="5" t="s">
        <v>27</v>
      </c>
      <c r="F49" s="15">
        <v>15901.8</v>
      </c>
      <c r="G49" s="15">
        <v>0</v>
      </c>
      <c r="H49" s="15">
        <v>0</v>
      </c>
      <c r="I49" s="15">
        <v>17705.740000000002</v>
      </c>
      <c r="J49" s="15">
        <f t="shared" si="6"/>
        <v>111.34425033643991</v>
      </c>
      <c r="K49" s="15">
        <v>0</v>
      </c>
    </row>
    <row r="50" spans="1:11" x14ac:dyDescent="0.25">
      <c r="A50" s="28"/>
      <c r="B50" s="28"/>
      <c r="C50" s="28"/>
      <c r="D50" s="28">
        <v>3213</v>
      </c>
      <c r="E50" s="5" t="s">
        <v>28</v>
      </c>
      <c r="F50" s="15">
        <v>62.5</v>
      </c>
      <c r="G50" s="15">
        <v>0</v>
      </c>
      <c r="H50" s="15">
        <v>0</v>
      </c>
      <c r="I50" s="15">
        <v>100</v>
      </c>
      <c r="J50" s="15">
        <f t="shared" si="6"/>
        <v>160</v>
      </c>
      <c r="K50" s="15">
        <v>0</v>
      </c>
    </row>
    <row r="51" spans="1:11" x14ac:dyDescent="0.25">
      <c r="A51" s="6"/>
      <c r="B51" s="6"/>
      <c r="C51" s="6">
        <v>322</v>
      </c>
      <c r="D51" s="6"/>
      <c r="E51" s="4" t="s">
        <v>29</v>
      </c>
      <c r="F51" s="14">
        <f>SUM(F52:F57)</f>
        <v>14476.11</v>
      </c>
      <c r="G51" s="14">
        <f>SUM(G52:G57)</f>
        <v>0</v>
      </c>
      <c r="H51" s="14">
        <f>SUM(H52:H57)</f>
        <v>0</v>
      </c>
      <c r="I51" s="14">
        <f>SUM(I52:I57)</f>
        <v>13665.42</v>
      </c>
      <c r="J51" s="14">
        <f t="shared" si="6"/>
        <v>94.39980768314139</v>
      </c>
      <c r="K51" s="14">
        <v>0</v>
      </c>
    </row>
    <row r="52" spans="1:11" x14ac:dyDescent="0.25">
      <c r="A52" s="28"/>
      <c r="B52" s="28"/>
      <c r="C52" s="28"/>
      <c r="D52" s="28">
        <v>3221</v>
      </c>
      <c r="E52" s="5" t="s">
        <v>59</v>
      </c>
      <c r="F52" s="15">
        <v>2112.63</v>
      </c>
      <c r="G52" s="15">
        <v>0</v>
      </c>
      <c r="H52" s="15">
        <v>0</v>
      </c>
      <c r="I52" s="15">
        <v>2951.57</v>
      </c>
      <c r="J52" s="15">
        <f t="shared" si="6"/>
        <v>139.71069235976012</v>
      </c>
      <c r="K52" s="15">
        <v>0</v>
      </c>
    </row>
    <row r="53" spans="1:11" x14ac:dyDescent="0.25">
      <c r="A53" s="28"/>
      <c r="B53" s="28"/>
      <c r="C53" s="28"/>
      <c r="D53" s="28">
        <v>3222</v>
      </c>
      <c r="E53" s="5" t="s">
        <v>30</v>
      </c>
      <c r="F53" s="15">
        <v>4130.7</v>
      </c>
      <c r="G53" s="15">
        <v>0</v>
      </c>
      <c r="H53" s="15">
        <v>0</v>
      </c>
      <c r="I53" s="15">
        <v>4418.5600000000004</v>
      </c>
      <c r="J53" s="15">
        <f t="shared" si="6"/>
        <v>106.96879463529186</v>
      </c>
      <c r="K53" s="15">
        <v>0</v>
      </c>
    </row>
    <row r="54" spans="1:11" x14ac:dyDescent="0.25">
      <c r="A54" s="28"/>
      <c r="B54" s="28"/>
      <c r="C54" s="28"/>
      <c r="D54" s="28">
        <v>3223</v>
      </c>
      <c r="E54" s="5" t="s">
        <v>31</v>
      </c>
      <c r="F54" s="89">
        <v>6208</v>
      </c>
      <c r="G54" s="15">
        <v>0</v>
      </c>
      <c r="H54" s="15">
        <v>0</v>
      </c>
      <c r="I54" s="89">
        <v>4771.2700000000004</v>
      </c>
      <c r="J54" s="15">
        <f t="shared" si="6"/>
        <v>76.856797680412384</v>
      </c>
      <c r="K54" s="15">
        <v>0</v>
      </c>
    </row>
    <row r="55" spans="1:11" x14ac:dyDescent="0.25">
      <c r="A55" s="28"/>
      <c r="B55" s="28"/>
      <c r="C55" s="28"/>
      <c r="D55" s="28">
        <v>3224</v>
      </c>
      <c r="E55" s="5" t="s">
        <v>57</v>
      </c>
      <c r="F55" s="15">
        <v>249.78</v>
      </c>
      <c r="G55" s="15">
        <v>0</v>
      </c>
      <c r="H55" s="15">
        <v>0</v>
      </c>
      <c r="I55" s="15">
        <v>1241.33</v>
      </c>
      <c r="J55" s="15">
        <f>SUM(I55/F55*100)</f>
        <v>496.96933301305143</v>
      </c>
      <c r="K55" s="15">
        <v>0</v>
      </c>
    </row>
    <row r="56" spans="1:11" x14ac:dyDescent="0.25">
      <c r="A56" s="28"/>
      <c r="B56" s="28"/>
      <c r="C56" s="28"/>
      <c r="D56" s="28">
        <v>3225</v>
      </c>
      <c r="E56" s="5" t="s">
        <v>32</v>
      </c>
      <c r="F56" s="15">
        <v>1595</v>
      </c>
      <c r="G56" s="15">
        <v>0</v>
      </c>
      <c r="H56" s="15">
        <v>0</v>
      </c>
      <c r="I56" s="15">
        <v>194.88</v>
      </c>
      <c r="J56" s="15">
        <v>0</v>
      </c>
      <c r="K56" s="15">
        <v>0</v>
      </c>
    </row>
    <row r="57" spans="1:11" x14ac:dyDescent="0.25">
      <c r="A57" s="28"/>
      <c r="B57" s="28"/>
      <c r="C57" s="28"/>
      <c r="D57" s="28">
        <v>3227</v>
      </c>
      <c r="E57" s="5" t="s">
        <v>33</v>
      </c>
      <c r="F57" s="15">
        <v>180</v>
      </c>
      <c r="G57" s="15">
        <v>0</v>
      </c>
      <c r="H57" s="15">
        <v>0</v>
      </c>
      <c r="I57" s="15">
        <v>87.81</v>
      </c>
      <c r="J57" s="15">
        <v>0</v>
      </c>
      <c r="K57" s="15">
        <v>0</v>
      </c>
    </row>
    <row r="58" spans="1:11" x14ac:dyDescent="0.25">
      <c r="A58" s="6"/>
      <c r="B58" s="6"/>
      <c r="C58" s="6">
        <v>323</v>
      </c>
      <c r="D58" s="6"/>
      <c r="E58" s="4" t="s">
        <v>34</v>
      </c>
      <c r="F58" s="14">
        <f>SUM(F59:F67)</f>
        <v>8743.880000000001</v>
      </c>
      <c r="G58" s="14">
        <f>SUM(G59:G67)</f>
        <v>0</v>
      </c>
      <c r="H58" s="14">
        <f>SUM(H59:H67)</f>
        <v>0</v>
      </c>
      <c r="I58" s="14">
        <f>SUM(I59:I67)</f>
        <v>9103.3700000000008</v>
      </c>
      <c r="J58" s="14">
        <f t="shared" si="6"/>
        <v>104.11133272643265</v>
      </c>
      <c r="K58" s="14">
        <v>0</v>
      </c>
    </row>
    <row r="59" spans="1:11" x14ac:dyDescent="0.25">
      <c r="A59" s="28"/>
      <c r="B59" s="28"/>
      <c r="C59" s="28"/>
      <c r="D59" s="28">
        <v>3231</v>
      </c>
      <c r="E59" s="5" t="s">
        <v>35</v>
      </c>
      <c r="F59" s="15">
        <v>258.95999999999998</v>
      </c>
      <c r="G59" s="15">
        <v>0</v>
      </c>
      <c r="H59" s="15">
        <v>0</v>
      </c>
      <c r="I59" s="15">
        <v>292.95999999999998</v>
      </c>
      <c r="J59" s="15">
        <f t="shared" si="6"/>
        <v>113.12944084028422</v>
      </c>
      <c r="K59" s="15">
        <v>0</v>
      </c>
    </row>
    <row r="60" spans="1:11" x14ac:dyDescent="0.25">
      <c r="A60" s="28"/>
      <c r="B60" s="28"/>
      <c r="C60" s="28"/>
      <c r="D60" s="28">
        <v>3232</v>
      </c>
      <c r="E60" s="5" t="s">
        <v>60</v>
      </c>
      <c r="F60" s="15">
        <v>3225</v>
      </c>
      <c r="G60" s="101">
        <v>0</v>
      </c>
      <c r="H60" s="101">
        <v>0</v>
      </c>
      <c r="I60" s="15">
        <v>3645</v>
      </c>
      <c r="J60" s="15">
        <f>SUM(I60/F60)*100</f>
        <v>113.0232558139535</v>
      </c>
      <c r="K60" s="15">
        <v>0</v>
      </c>
    </row>
    <row r="61" spans="1:11" x14ac:dyDescent="0.25">
      <c r="A61" s="28"/>
      <c r="B61" s="28"/>
      <c r="C61" s="28"/>
      <c r="D61" s="28">
        <v>3233</v>
      </c>
      <c r="E61" s="5" t="s">
        <v>36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x14ac:dyDescent="0.25">
      <c r="A62" s="28"/>
      <c r="B62" s="28"/>
      <c r="C62" s="28"/>
      <c r="D62" s="28">
        <v>3234</v>
      </c>
      <c r="E62" s="5" t="s">
        <v>37</v>
      </c>
      <c r="F62" s="15">
        <v>1232.4000000000001</v>
      </c>
      <c r="G62" s="15">
        <v>0</v>
      </c>
      <c r="H62" s="15">
        <v>0</v>
      </c>
      <c r="I62" s="15">
        <v>1100.7</v>
      </c>
      <c r="J62" s="15">
        <f t="shared" si="6"/>
        <v>89.313534566699118</v>
      </c>
      <c r="K62" s="15">
        <v>0</v>
      </c>
    </row>
    <row r="63" spans="1:11" x14ac:dyDescent="0.25">
      <c r="A63" s="28"/>
      <c r="B63" s="28"/>
      <c r="C63" s="28"/>
      <c r="D63" s="28">
        <v>3235</v>
      </c>
      <c r="E63" s="5" t="s">
        <v>38</v>
      </c>
      <c r="F63" s="15">
        <v>801.39</v>
      </c>
      <c r="G63" s="15">
        <v>0</v>
      </c>
      <c r="H63" s="15">
        <v>0</v>
      </c>
      <c r="I63" s="15">
        <v>812.34</v>
      </c>
      <c r="J63" s="15">
        <f>SUM(I63/F63*100)</f>
        <v>101.36637592183581</v>
      </c>
      <c r="K63" s="15">
        <v>0</v>
      </c>
    </row>
    <row r="64" spans="1:11" x14ac:dyDescent="0.25">
      <c r="A64" s="28"/>
      <c r="B64" s="28"/>
      <c r="C64" s="28"/>
      <c r="D64" s="28">
        <v>3236</v>
      </c>
      <c r="E64" s="5" t="s">
        <v>39</v>
      </c>
      <c r="F64" s="15">
        <v>1537.5</v>
      </c>
      <c r="G64" s="15">
        <v>0</v>
      </c>
      <c r="H64" s="15">
        <v>0</v>
      </c>
      <c r="I64" s="15">
        <v>1560.84</v>
      </c>
      <c r="J64" s="15">
        <f>SUM(I64/F64*100)</f>
        <v>101.5180487804878</v>
      </c>
      <c r="K64" s="15">
        <v>0</v>
      </c>
    </row>
    <row r="65" spans="1:11" x14ac:dyDescent="0.25">
      <c r="A65" s="28"/>
      <c r="B65" s="28"/>
      <c r="C65" s="28"/>
      <c r="D65" s="28">
        <v>3237</v>
      </c>
      <c r="E65" s="5" t="s">
        <v>40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</row>
    <row r="66" spans="1:11" x14ac:dyDescent="0.25">
      <c r="A66" s="28"/>
      <c r="B66" s="28"/>
      <c r="C66" s="28"/>
      <c r="D66" s="28">
        <v>3238</v>
      </c>
      <c r="E66" s="5" t="s">
        <v>41</v>
      </c>
      <c r="F66" s="15">
        <v>1688.63</v>
      </c>
      <c r="G66" s="15">
        <v>0</v>
      </c>
      <c r="H66" s="15">
        <v>0</v>
      </c>
      <c r="I66" s="15">
        <v>1691.53</v>
      </c>
      <c r="J66" s="15">
        <f>SUM(I66/F66*100)</f>
        <v>100.17173685176739</v>
      </c>
      <c r="K66" s="15">
        <v>0</v>
      </c>
    </row>
    <row r="67" spans="1:11" x14ac:dyDescent="0.25">
      <c r="A67" s="28"/>
      <c r="B67" s="28"/>
      <c r="C67" s="28"/>
      <c r="D67" s="28">
        <v>3239</v>
      </c>
      <c r="E67" s="5" t="s">
        <v>42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</row>
    <row r="68" spans="1:11" x14ac:dyDescent="0.25">
      <c r="A68" s="6"/>
      <c r="B68" s="6"/>
      <c r="C68" s="6">
        <v>329</v>
      </c>
      <c r="D68" s="6"/>
      <c r="E68" s="4" t="s">
        <v>61</v>
      </c>
      <c r="F68" s="14">
        <f>SUM(F69:F73)</f>
        <v>3897.9700000000003</v>
      </c>
      <c r="G68" s="14">
        <f>SUM(G69:G73)</f>
        <v>0</v>
      </c>
      <c r="H68" s="14">
        <f>SUM(H69:H73)</f>
        <v>0</v>
      </c>
      <c r="I68" s="14">
        <f>SUM(I69:I73)</f>
        <v>3259.21</v>
      </c>
      <c r="J68" s="14">
        <f>SUM(I68/F68*100)</f>
        <v>83.613008822540962</v>
      </c>
      <c r="K68" s="14">
        <v>0</v>
      </c>
    </row>
    <row r="69" spans="1:11" x14ac:dyDescent="0.25">
      <c r="A69" s="28"/>
      <c r="B69" s="28"/>
      <c r="C69" s="28"/>
      <c r="D69" s="28">
        <v>3292</v>
      </c>
      <c r="E69" s="5" t="s">
        <v>43</v>
      </c>
      <c r="F69" s="15">
        <v>155.30000000000001</v>
      </c>
      <c r="G69" s="15">
        <v>0</v>
      </c>
      <c r="H69" s="15">
        <v>0</v>
      </c>
      <c r="I69" s="15">
        <v>229.84</v>
      </c>
      <c r="J69" s="15">
        <v>0</v>
      </c>
      <c r="K69" s="15">
        <v>0</v>
      </c>
    </row>
    <row r="70" spans="1:11" x14ac:dyDescent="0.25">
      <c r="A70" s="28"/>
      <c r="B70" s="28"/>
      <c r="C70" s="28"/>
      <c r="D70" s="28">
        <v>3293</v>
      </c>
      <c r="E70" s="5" t="s">
        <v>44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</row>
    <row r="71" spans="1:11" x14ac:dyDescent="0.25">
      <c r="A71" s="28"/>
      <c r="B71" s="28"/>
      <c r="C71" s="28"/>
      <c r="D71" s="28">
        <v>3294</v>
      </c>
      <c r="E71" s="5" t="s">
        <v>45</v>
      </c>
      <c r="F71" s="15">
        <v>125</v>
      </c>
      <c r="G71" s="15">
        <v>0</v>
      </c>
      <c r="H71" s="15">
        <v>0</v>
      </c>
      <c r="I71" s="15">
        <v>140</v>
      </c>
      <c r="J71" s="15">
        <f t="shared" ref="J71:J76" si="7">SUM(I71/F71*100)</f>
        <v>112.00000000000001</v>
      </c>
      <c r="K71" s="15">
        <v>0</v>
      </c>
    </row>
    <row r="72" spans="1:11" x14ac:dyDescent="0.25">
      <c r="A72" s="28"/>
      <c r="B72" s="28"/>
      <c r="C72" s="28"/>
      <c r="D72" s="28">
        <v>3295</v>
      </c>
      <c r="E72" s="5" t="s">
        <v>46</v>
      </c>
      <c r="F72" s="15">
        <v>1561.39</v>
      </c>
      <c r="G72" s="15">
        <v>0</v>
      </c>
      <c r="H72" s="15">
        <v>0</v>
      </c>
      <c r="I72" s="15">
        <v>1387.44</v>
      </c>
      <c r="J72" s="15">
        <f t="shared" si="7"/>
        <v>88.859285636516177</v>
      </c>
      <c r="K72" s="15">
        <v>0</v>
      </c>
    </row>
    <row r="73" spans="1:11" x14ac:dyDescent="0.25">
      <c r="A73" s="28"/>
      <c r="B73" s="28"/>
      <c r="C73" s="28"/>
      <c r="D73" s="28">
        <v>3299</v>
      </c>
      <c r="E73" s="5" t="s">
        <v>47</v>
      </c>
      <c r="F73" s="15">
        <v>2056.2800000000002</v>
      </c>
      <c r="G73" s="15">
        <v>0</v>
      </c>
      <c r="H73" s="15">
        <v>0</v>
      </c>
      <c r="I73" s="15">
        <v>1501.93</v>
      </c>
      <c r="J73" s="15">
        <f t="shared" si="7"/>
        <v>73.041122804287355</v>
      </c>
      <c r="K73" s="15">
        <v>0</v>
      </c>
    </row>
    <row r="74" spans="1:11" x14ac:dyDescent="0.25">
      <c r="A74" s="6"/>
      <c r="B74" s="6">
        <v>34</v>
      </c>
      <c r="C74" s="6"/>
      <c r="D74" s="6"/>
      <c r="E74" s="4" t="s">
        <v>48</v>
      </c>
      <c r="F74" s="14">
        <f t="shared" ref="F74:I75" si="8">SUM(F75)</f>
        <v>125.23</v>
      </c>
      <c r="G74" s="14">
        <v>270.51</v>
      </c>
      <c r="H74" s="14">
        <v>270.51</v>
      </c>
      <c r="I74" s="14">
        <f t="shared" si="8"/>
        <v>0</v>
      </c>
      <c r="J74" s="14">
        <f t="shared" si="7"/>
        <v>0</v>
      </c>
      <c r="K74" s="14">
        <f>SUM(I74/H74*100)</f>
        <v>0</v>
      </c>
    </row>
    <row r="75" spans="1:11" x14ac:dyDescent="0.25">
      <c r="A75" s="6"/>
      <c r="B75" s="6"/>
      <c r="C75" s="6">
        <v>343</v>
      </c>
      <c r="D75" s="6"/>
      <c r="E75" s="4" t="s">
        <v>49</v>
      </c>
      <c r="F75" s="14">
        <f>SUM(F76:F77)</f>
        <v>125.23</v>
      </c>
      <c r="G75" s="14">
        <f>SUM(G76:G77)</f>
        <v>0</v>
      </c>
      <c r="H75" s="14">
        <f>SUM(H76:H77)</f>
        <v>0</v>
      </c>
      <c r="I75" s="14">
        <f t="shared" si="8"/>
        <v>0</v>
      </c>
      <c r="J75" s="14">
        <f t="shared" si="7"/>
        <v>0</v>
      </c>
      <c r="K75" s="14">
        <v>0</v>
      </c>
    </row>
    <row r="76" spans="1:11" x14ac:dyDescent="0.25">
      <c r="A76" s="28"/>
      <c r="B76" s="28"/>
      <c r="C76" s="28"/>
      <c r="D76" s="28">
        <v>3431</v>
      </c>
      <c r="E76" s="5" t="s">
        <v>50</v>
      </c>
      <c r="F76" s="15">
        <v>125.23</v>
      </c>
      <c r="G76" s="15">
        <v>0</v>
      </c>
      <c r="H76" s="15">
        <v>0</v>
      </c>
      <c r="I76" s="15">
        <v>0</v>
      </c>
      <c r="J76" s="15">
        <f t="shared" si="7"/>
        <v>0</v>
      </c>
      <c r="K76" s="15">
        <v>0</v>
      </c>
    </row>
    <row r="77" spans="1:11" x14ac:dyDescent="0.25">
      <c r="A77" s="28"/>
      <c r="B77" s="28"/>
      <c r="C77" s="28"/>
      <c r="D77" s="28">
        <v>3433</v>
      </c>
      <c r="E77" s="5" t="s">
        <v>70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</row>
    <row r="78" spans="1:11" x14ac:dyDescent="0.25">
      <c r="A78" s="6"/>
      <c r="B78" s="6">
        <v>37</v>
      </c>
      <c r="C78" s="6"/>
      <c r="D78" s="6"/>
      <c r="E78" s="4" t="s">
        <v>51</v>
      </c>
      <c r="F78" s="14">
        <f t="shared" ref="F78:I79" si="9">SUM(F79)</f>
        <v>91620</v>
      </c>
      <c r="G78" s="14">
        <v>56732.59</v>
      </c>
      <c r="H78" s="14">
        <v>56732.59</v>
      </c>
      <c r="I78" s="14">
        <f t="shared" si="9"/>
        <v>36269.64</v>
      </c>
      <c r="J78" s="14">
        <f>SUM(I76/F76*100)</f>
        <v>0</v>
      </c>
      <c r="K78" s="14">
        <f t="shared" ref="K78:K81" si="10">SUM(I78/H78*100)</f>
        <v>63.930872889815184</v>
      </c>
    </row>
    <row r="79" spans="1:11" x14ac:dyDescent="0.25">
      <c r="A79" s="6"/>
      <c r="B79" s="6"/>
      <c r="C79" s="6">
        <v>372</v>
      </c>
      <c r="D79" s="6"/>
      <c r="E79" s="4" t="s">
        <v>62</v>
      </c>
      <c r="F79" s="14">
        <f t="shared" si="9"/>
        <v>91620</v>
      </c>
      <c r="G79" s="14">
        <f>SUM(G80)</f>
        <v>0</v>
      </c>
      <c r="H79" s="14">
        <f>SUM(H80)</f>
        <v>0</v>
      </c>
      <c r="I79" s="14">
        <f t="shared" si="9"/>
        <v>36269.64</v>
      </c>
      <c r="J79" s="14">
        <f>SUM(I79/F79*100)</f>
        <v>39.58703339882122</v>
      </c>
      <c r="K79" s="14">
        <v>0</v>
      </c>
    </row>
    <row r="80" spans="1:11" x14ac:dyDescent="0.25">
      <c r="A80" s="28"/>
      <c r="B80" s="28"/>
      <c r="C80" s="28"/>
      <c r="D80" s="28">
        <v>3722</v>
      </c>
      <c r="E80" s="5" t="s">
        <v>52</v>
      </c>
      <c r="F80" s="15">
        <v>91620</v>
      </c>
      <c r="G80" s="15">
        <v>0</v>
      </c>
      <c r="H80" s="15">
        <v>0</v>
      </c>
      <c r="I80" s="15">
        <v>36269.64</v>
      </c>
      <c r="J80" s="15">
        <f>SUM(I80/F80*100)</f>
        <v>39.58703339882122</v>
      </c>
      <c r="K80" s="15">
        <v>0</v>
      </c>
    </row>
    <row r="81" spans="1:11" x14ac:dyDescent="0.25">
      <c r="A81" s="6"/>
      <c r="B81" s="6">
        <v>38</v>
      </c>
      <c r="C81" s="6"/>
      <c r="D81" s="6"/>
      <c r="E81" s="4" t="s">
        <v>74</v>
      </c>
      <c r="F81" s="14">
        <f t="shared" ref="F81:I82" si="11">SUM(F82)</f>
        <v>52.31</v>
      </c>
      <c r="G81" s="14">
        <v>54</v>
      </c>
      <c r="H81" s="14">
        <v>54</v>
      </c>
      <c r="I81" s="14">
        <f t="shared" si="11"/>
        <v>0</v>
      </c>
      <c r="J81" s="14">
        <f>SUM(I81/F81)*100</f>
        <v>0</v>
      </c>
      <c r="K81" s="14">
        <f t="shared" si="10"/>
        <v>0</v>
      </c>
    </row>
    <row r="82" spans="1:11" x14ac:dyDescent="0.25">
      <c r="A82" s="6"/>
      <c r="B82" s="6"/>
      <c r="C82" s="6">
        <v>381</v>
      </c>
      <c r="D82" s="6"/>
      <c r="E82" s="4" t="s">
        <v>75</v>
      </c>
      <c r="F82" s="14">
        <f t="shared" si="11"/>
        <v>52.31</v>
      </c>
      <c r="G82" s="14">
        <f t="shared" si="11"/>
        <v>0</v>
      </c>
      <c r="H82" s="14">
        <f t="shared" si="11"/>
        <v>0</v>
      </c>
      <c r="I82" s="14">
        <f t="shared" si="11"/>
        <v>0</v>
      </c>
      <c r="J82" s="14">
        <f>SUM(I82/F82*100)</f>
        <v>0</v>
      </c>
      <c r="K82" s="14">
        <v>0</v>
      </c>
    </row>
    <row r="83" spans="1:11" x14ac:dyDescent="0.25">
      <c r="A83" s="28"/>
      <c r="B83" s="28"/>
      <c r="C83" s="28"/>
      <c r="D83" s="28">
        <v>3812</v>
      </c>
      <c r="E83" s="5" t="s">
        <v>76</v>
      </c>
      <c r="F83" s="15">
        <v>52.31</v>
      </c>
      <c r="G83" s="15">
        <v>0</v>
      </c>
      <c r="H83" s="15">
        <v>0</v>
      </c>
      <c r="I83" s="15">
        <v>0</v>
      </c>
      <c r="J83" s="15">
        <f>SUM(I83/F83*100)</f>
        <v>0</v>
      </c>
      <c r="K83" s="15">
        <v>0</v>
      </c>
    </row>
    <row r="84" spans="1:11" x14ac:dyDescent="0.25">
      <c r="A84" s="28"/>
      <c r="B84" s="28"/>
      <c r="C84" s="28"/>
      <c r="D84" s="28"/>
      <c r="E84" s="5"/>
      <c r="F84" s="15"/>
      <c r="G84" s="15"/>
      <c r="H84" s="15"/>
      <c r="I84" s="15"/>
      <c r="J84" s="15"/>
      <c r="K84" s="15"/>
    </row>
    <row r="85" spans="1:11" x14ac:dyDescent="0.25">
      <c r="A85" s="6">
        <v>4</v>
      </c>
      <c r="B85" s="6"/>
      <c r="C85" s="6"/>
      <c r="D85" s="6"/>
      <c r="E85" s="6" t="s">
        <v>140</v>
      </c>
      <c r="F85" s="14">
        <f>SUM(F86)</f>
        <v>727</v>
      </c>
      <c r="G85" s="14">
        <f>SUM(G86+G92)</f>
        <v>3503.1</v>
      </c>
      <c r="H85" s="14">
        <f>SUM(H86+H92)</f>
        <v>3503.1</v>
      </c>
      <c r="I85" s="14">
        <f>SUM(I86)</f>
        <v>1214.6300000000001</v>
      </c>
      <c r="J85" s="14">
        <v>0</v>
      </c>
      <c r="K85" s="14">
        <f>SUM(I85/H85*100)</f>
        <v>34.673003910821848</v>
      </c>
    </row>
    <row r="86" spans="1:11" x14ac:dyDescent="0.25">
      <c r="A86" s="6"/>
      <c r="B86" s="6">
        <v>42</v>
      </c>
      <c r="C86" s="6"/>
      <c r="D86" s="6"/>
      <c r="E86" s="4" t="s">
        <v>53</v>
      </c>
      <c r="F86" s="14">
        <f>SUM(F87+F90)</f>
        <v>727</v>
      </c>
      <c r="G86" s="14">
        <v>3503.1</v>
      </c>
      <c r="H86" s="14">
        <v>3503.1</v>
      </c>
      <c r="I86" s="14">
        <f>SUM(I87+I90)</f>
        <v>1214.6300000000001</v>
      </c>
      <c r="J86" s="14">
        <v>0</v>
      </c>
      <c r="K86" s="14">
        <f>SUM(I86/H86*100)</f>
        <v>34.673003910821848</v>
      </c>
    </row>
    <row r="87" spans="1:11" x14ac:dyDescent="0.25">
      <c r="A87" s="6"/>
      <c r="B87" s="6"/>
      <c r="C87" s="6">
        <v>422</v>
      </c>
      <c r="D87" s="6"/>
      <c r="E87" s="4" t="s">
        <v>54</v>
      </c>
      <c r="F87" s="14">
        <f>SUM(F88:F89)</f>
        <v>727</v>
      </c>
      <c r="G87" s="14">
        <f>SUM(G88)</f>
        <v>0</v>
      </c>
      <c r="H87" s="14">
        <f>SUM(H88)</f>
        <v>0</v>
      </c>
      <c r="I87" s="14">
        <f>SUM(I88:I89)</f>
        <v>1139.6300000000001</v>
      </c>
      <c r="J87" s="14">
        <v>0</v>
      </c>
      <c r="K87" s="14">
        <v>0</v>
      </c>
    </row>
    <row r="88" spans="1:11" x14ac:dyDescent="0.25">
      <c r="A88" s="28"/>
      <c r="B88" s="28"/>
      <c r="C88" s="28"/>
      <c r="D88" s="28">
        <v>4221</v>
      </c>
      <c r="E88" s="5" t="s">
        <v>55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</row>
    <row r="89" spans="1:11" x14ac:dyDescent="0.25">
      <c r="A89" s="28"/>
      <c r="B89" s="28"/>
      <c r="C89" s="28"/>
      <c r="D89" s="28">
        <v>4226</v>
      </c>
      <c r="E89" s="5" t="s">
        <v>71</v>
      </c>
      <c r="F89" s="15">
        <v>727</v>
      </c>
      <c r="G89" s="15">
        <v>0</v>
      </c>
      <c r="H89" s="15">
        <v>0</v>
      </c>
      <c r="I89" s="15">
        <v>1139.6300000000001</v>
      </c>
      <c r="J89" s="15">
        <v>0</v>
      </c>
      <c r="K89" s="15">
        <v>0</v>
      </c>
    </row>
    <row r="90" spans="1:11" x14ac:dyDescent="0.25">
      <c r="A90" s="6"/>
      <c r="B90" s="6"/>
      <c r="C90" s="6">
        <v>424</v>
      </c>
      <c r="D90" s="6"/>
      <c r="E90" s="4" t="s">
        <v>63</v>
      </c>
      <c r="F90" s="14">
        <f>SUM(F91)</f>
        <v>0</v>
      </c>
      <c r="G90" s="14">
        <f>SUM(G91)</f>
        <v>0</v>
      </c>
      <c r="H90" s="14">
        <f>SUM(H91)</f>
        <v>0</v>
      </c>
      <c r="I90" s="14">
        <f>SUM(I91)</f>
        <v>75</v>
      </c>
      <c r="J90" s="14">
        <v>0</v>
      </c>
      <c r="K90" s="14">
        <v>0</v>
      </c>
    </row>
    <row r="91" spans="1:11" x14ac:dyDescent="0.25">
      <c r="A91" s="28"/>
      <c r="B91" s="28"/>
      <c r="C91" s="28"/>
      <c r="D91" s="28">
        <v>4241</v>
      </c>
      <c r="E91" s="5" t="s">
        <v>56</v>
      </c>
      <c r="F91" s="15">
        <v>0</v>
      </c>
      <c r="G91" s="15">
        <v>0</v>
      </c>
      <c r="H91" s="15">
        <v>0</v>
      </c>
      <c r="I91" s="15">
        <v>75</v>
      </c>
      <c r="J91" s="15">
        <v>0</v>
      </c>
      <c r="K91" s="15">
        <v>0</v>
      </c>
    </row>
    <row r="92" spans="1:11" x14ac:dyDescent="0.25">
      <c r="A92" s="130"/>
      <c r="B92" s="49">
        <v>45</v>
      </c>
      <c r="C92" s="49"/>
      <c r="D92" s="49"/>
      <c r="E92" s="49" t="s">
        <v>203</v>
      </c>
      <c r="F92" s="131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</row>
    <row r="93" spans="1:11" x14ac:dyDescent="0.25">
      <c r="A93" s="52"/>
      <c r="B93" s="56"/>
      <c r="C93" s="56">
        <v>451</v>
      </c>
      <c r="D93" s="56"/>
      <c r="E93" s="56" t="s">
        <v>204</v>
      </c>
      <c r="F93" s="133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</row>
    <row r="94" spans="1:11" x14ac:dyDescent="0.25">
      <c r="A94" s="52"/>
      <c r="B94" s="56"/>
      <c r="C94" s="56"/>
      <c r="D94" s="56">
        <v>4511</v>
      </c>
      <c r="E94" s="56" t="s">
        <v>204</v>
      </c>
      <c r="F94" s="133">
        <v>0</v>
      </c>
      <c r="G94" s="134">
        <v>0</v>
      </c>
      <c r="H94" s="134">
        <v>0</v>
      </c>
      <c r="I94" s="134">
        <v>0</v>
      </c>
      <c r="J94" s="134">
        <v>0</v>
      </c>
      <c r="K94" s="134">
        <v>0</v>
      </c>
    </row>
  </sheetData>
  <mergeCells count="8">
    <mergeCell ref="A34:E34"/>
    <mergeCell ref="A4:E4"/>
    <mergeCell ref="A33:E33"/>
    <mergeCell ref="A1:K1"/>
    <mergeCell ref="A5:E5"/>
    <mergeCell ref="A32:E32"/>
    <mergeCell ref="A2:K2"/>
    <mergeCell ref="A3:K3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J16" sqref="J16"/>
    </sheetView>
  </sheetViews>
  <sheetFormatPr defaultRowHeight="15" x14ac:dyDescent="0.25"/>
  <cols>
    <col min="1" max="1" width="43.7109375" customWidth="1"/>
    <col min="2" max="5" width="15.140625" customWidth="1"/>
    <col min="6" max="7" width="11.42578125" customWidth="1"/>
    <col min="8" max="9" width="10.140625" bestFit="1" customWidth="1"/>
  </cols>
  <sheetData>
    <row r="1" spans="1:14" x14ac:dyDescent="0.25">
      <c r="A1" s="173"/>
      <c r="B1" s="173"/>
      <c r="C1" s="173"/>
      <c r="D1" s="173"/>
      <c r="E1" s="173"/>
      <c r="F1" s="173"/>
      <c r="G1" s="173"/>
    </row>
    <row r="2" spans="1:14" ht="15.75" x14ac:dyDescent="0.25">
      <c r="A2" s="174" t="s">
        <v>149</v>
      </c>
      <c r="B2" s="174"/>
      <c r="C2" s="174"/>
      <c r="D2" s="174"/>
      <c r="E2" s="174"/>
      <c r="F2" s="174"/>
      <c r="G2" s="174"/>
      <c r="H2" s="174"/>
      <c r="I2" s="173"/>
      <c r="J2" s="173"/>
      <c r="K2" s="173"/>
      <c r="L2" s="173"/>
      <c r="M2" s="173"/>
      <c r="N2" s="173"/>
    </row>
    <row r="3" spans="1:14" ht="15.75" x14ac:dyDescent="0.25">
      <c r="A3" s="35"/>
      <c r="B3" s="35"/>
      <c r="C3" s="35"/>
      <c r="D3" s="35"/>
      <c r="E3" s="35"/>
      <c r="F3" s="35"/>
      <c r="G3" s="35"/>
      <c r="H3" s="35"/>
      <c r="I3" s="34"/>
      <c r="J3" s="34"/>
      <c r="K3" s="34"/>
      <c r="L3" s="34"/>
      <c r="M3" s="34"/>
      <c r="N3" s="34"/>
    </row>
    <row r="4" spans="1:14" ht="36.75" customHeight="1" x14ac:dyDescent="0.25">
      <c r="A4" s="119" t="s">
        <v>127</v>
      </c>
      <c r="B4" s="119" t="s">
        <v>196</v>
      </c>
      <c r="C4" s="119" t="s">
        <v>212</v>
      </c>
      <c r="D4" s="119" t="s">
        <v>213</v>
      </c>
      <c r="E4" s="119" t="s">
        <v>211</v>
      </c>
      <c r="F4" s="119" t="s">
        <v>128</v>
      </c>
      <c r="G4" s="119" t="s">
        <v>128</v>
      </c>
    </row>
    <row r="5" spans="1:14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 t="s">
        <v>150</v>
      </c>
      <c r="G5" s="1" t="s">
        <v>151</v>
      </c>
    </row>
    <row r="6" spans="1:14" x14ac:dyDescent="0.25">
      <c r="A6" s="23" t="s">
        <v>136</v>
      </c>
      <c r="B6" s="113">
        <f>SUM(B7+B9+B11+B14)</f>
        <v>329813.52</v>
      </c>
      <c r="C6" s="29">
        <f>SUM(C7+C9+C11+C14)</f>
        <v>589401.92000000004</v>
      </c>
      <c r="D6" s="29">
        <f>SUM(D7+D9+D11+D14)</f>
        <v>589401.92000000004</v>
      </c>
      <c r="E6" s="29">
        <f>SUM(E7+E9+E11+E14)</f>
        <v>305739.83</v>
      </c>
      <c r="F6" s="30">
        <f>SUM(E6/B6*100)</f>
        <v>92.700817722693714</v>
      </c>
      <c r="G6" s="30">
        <f>SUM(E6/D6*100)</f>
        <v>51.87289345782925</v>
      </c>
    </row>
    <row r="7" spans="1:14" x14ac:dyDescent="0.25">
      <c r="A7" s="4" t="s">
        <v>142</v>
      </c>
      <c r="B7" s="14">
        <f>SUM(B8:B8)</f>
        <v>15412.5</v>
      </c>
      <c r="C7" s="14">
        <f>SUM(C8:C8)</f>
        <v>0</v>
      </c>
      <c r="D7" s="14">
        <f>SUM(D8:D8)</f>
        <v>0</v>
      </c>
      <c r="E7" s="14">
        <f>SUM(E8:E8)</f>
        <v>0</v>
      </c>
      <c r="F7" s="14">
        <f>SUM(E7/B7*100)</f>
        <v>0</v>
      </c>
      <c r="G7" s="18">
        <v>0</v>
      </c>
    </row>
    <row r="8" spans="1:14" x14ac:dyDescent="0.25">
      <c r="A8" s="31" t="s">
        <v>168</v>
      </c>
      <c r="B8" s="15">
        <v>15412.5</v>
      </c>
      <c r="C8" s="15">
        <v>0</v>
      </c>
      <c r="D8" s="15">
        <v>0</v>
      </c>
      <c r="E8" s="15">
        <v>0</v>
      </c>
      <c r="F8" s="15">
        <v>0</v>
      </c>
      <c r="G8" s="17">
        <v>0</v>
      </c>
    </row>
    <row r="9" spans="1:14" x14ac:dyDescent="0.25">
      <c r="A9" s="4" t="s">
        <v>143</v>
      </c>
      <c r="B9" s="14">
        <f>SUM(B10:B10)</f>
        <v>143.5</v>
      </c>
      <c r="C9" s="14">
        <f>SUM(C10)</f>
        <v>681</v>
      </c>
      <c r="D9" s="14">
        <f>SUM(D10)</f>
        <v>681</v>
      </c>
      <c r="E9" s="14">
        <f>SUM(E10)</f>
        <v>374.12</v>
      </c>
      <c r="F9" s="14">
        <f t="shared" ref="F9:F15" si="0">SUM(E9/B9*100)</f>
        <v>260.71080139372822</v>
      </c>
      <c r="G9" s="18">
        <f t="shared" ref="G9:G14" si="1">SUM(E9/D9*100)</f>
        <v>54.936857562408228</v>
      </c>
      <c r="K9" s="16"/>
    </row>
    <row r="10" spans="1:14" x14ac:dyDescent="0.25">
      <c r="A10" s="31" t="s">
        <v>144</v>
      </c>
      <c r="B10" s="15">
        <v>143.5</v>
      </c>
      <c r="C10" s="15">
        <v>681</v>
      </c>
      <c r="D10" s="15">
        <v>681</v>
      </c>
      <c r="E10" s="15">
        <v>374.12</v>
      </c>
      <c r="F10" s="15">
        <f t="shared" si="0"/>
        <v>260.71080139372822</v>
      </c>
      <c r="G10" s="17">
        <f t="shared" si="1"/>
        <v>54.936857562408228</v>
      </c>
    </row>
    <row r="11" spans="1:14" x14ac:dyDescent="0.25">
      <c r="A11" s="4" t="s">
        <v>195</v>
      </c>
      <c r="B11" s="14">
        <f>SUM(B12:B12)</f>
        <v>1964.62</v>
      </c>
      <c r="C11" s="14">
        <f>SUM(C12:C13)</f>
        <v>3127.28</v>
      </c>
      <c r="D11" s="14">
        <f>SUM(D12:D13)</f>
        <v>3127.28</v>
      </c>
      <c r="E11" s="14">
        <f>SUM(E13)</f>
        <v>1340.43</v>
      </c>
      <c r="F11" s="14">
        <f t="shared" si="0"/>
        <v>68.228461483645702</v>
      </c>
      <c r="G11" s="18">
        <f t="shared" si="1"/>
        <v>42.862487529098772</v>
      </c>
    </row>
    <row r="12" spans="1:14" x14ac:dyDescent="0.25">
      <c r="A12" s="31" t="s">
        <v>193</v>
      </c>
      <c r="B12" s="15">
        <v>1964.62</v>
      </c>
      <c r="C12" s="15">
        <v>0</v>
      </c>
      <c r="D12" s="15">
        <v>0</v>
      </c>
      <c r="E12" s="15" t="s">
        <v>224</v>
      </c>
      <c r="F12" s="15">
        <v>0</v>
      </c>
      <c r="G12" s="17">
        <v>0</v>
      </c>
      <c r="I12" s="16"/>
    </row>
    <row r="13" spans="1:14" s="136" customFormat="1" x14ac:dyDescent="0.25">
      <c r="A13" s="31" t="s">
        <v>216</v>
      </c>
      <c r="B13" s="15">
        <v>0</v>
      </c>
      <c r="C13" s="15">
        <v>3127.28</v>
      </c>
      <c r="D13" s="15">
        <v>3127.28</v>
      </c>
      <c r="E13" s="15">
        <v>1340.43</v>
      </c>
      <c r="F13" s="15">
        <v>0</v>
      </c>
      <c r="G13" s="17">
        <f>SUM(E13/D13*100)</f>
        <v>42.862487529098772</v>
      </c>
      <c r="I13" s="16"/>
    </row>
    <row r="14" spans="1:14" x14ac:dyDescent="0.25">
      <c r="A14" s="4" t="s">
        <v>145</v>
      </c>
      <c r="B14" s="14">
        <f>SUM(B15:B17)</f>
        <v>312292.90000000002</v>
      </c>
      <c r="C14" s="14">
        <f>SUM(C15:C17)</f>
        <v>585593.64</v>
      </c>
      <c r="D14" s="14">
        <f>SUM(D15:D17)</f>
        <v>585593.64</v>
      </c>
      <c r="E14" s="14">
        <f>SUM(E15:E17)</f>
        <v>304025.28000000003</v>
      </c>
      <c r="F14" s="14">
        <f t="shared" si="0"/>
        <v>97.35260711979042</v>
      </c>
      <c r="G14" s="18">
        <f t="shared" si="1"/>
        <v>51.917449103443133</v>
      </c>
    </row>
    <row r="15" spans="1:14" x14ac:dyDescent="0.25">
      <c r="A15" s="31" t="s">
        <v>219</v>
      </c>
      <c r="B15" s="15">
        <v>237375.76</v>
      </c>
      <c r="C15" s="15">
        <v>582923.64</v>
      </c>
      <c r="D15" s="15">
        <v>582923.64</v>
      </c>
      <c r="E15" s="15">
        <v>302810.65000000002</v>
      </c>
      <c r="F15" s="15">
        <f t="shared" si="0"/>
        <v>127.56595281674927</v>
      </c>
      <c r="G15" s="17">
        <f>SUM(E15/D15*100)</f>
        <v>51.946881070048903</v>
      </c>
    </row>
    <row r="16" spans="1:14" s="136" customFormat="1" x14ac:dyDescent="0.25">
      <c r="A16" s="31" t="s">
        <v>215</v>
      </c>
      <c r="B16" s="15">
        <v>0</v>
      </c>
      <c r="C16" s="15">
        <v>2670</v>
      </c>
      <c r="D16" s="15">
        <v>2670</v>
      </c>
      <c r="E16" s="15">
        <v>1214.6300000000001</v>
      </c>
      <c r="F16" s="15">
        <v>0</v>
      </c>
      <c r="G16" s="17">
        <f>SUM(E16/D16*100)</f>
        <v>45.491760299625469</v>
      </c>
    </row>
    <row r="17" spans="1:9" x14ac:dyDescent="0.25">
      <c r="A17" s="31" t="s">
        <v>205</v>
      </c>
      <c r="B17" s="15">
        <v>74917.14</v>
      </c>
      <c r="C17" s="15">
        <v>0</v>
      </c>
      <c r="D17" s="15">
        <v>0</v>
      </c>
      <c r="E17" s="15">
        <v>0</v>
      </c>
      <c r="F17" s="15">
        <v>0</v>
      </c>
      <c r="G17" s="17">
        <v>0</v>
      </c>
    </row>
    <row r="18" spans="1:9" x14ac:dyDescent="0.25">
      <c r="A18" s="5"/>
      <c r="B18" s="15"/>
      <c r="C18" s="15"/>
      <c r="D18" s="15"/>
      <c r="E18" s="15"/>
      <c r="F18" s="15"/>
      <c r="G18" s="17"/>
    </row>
    <row r="19" spans="1:9" x14ac:dyDescent="0.25">
      <c r="A19" s="4" t="s">
        <v>121</v>
      </c>
      <c r="B19" s="112">
        <f>SUM(B20+B22+B25+B29)</f>
        <v>308332.71999999997</v>
      </c>
      <c r="C19" s="32">
        <f>SUM(C20+C22+C25+C29)</f>
        <v>589201.88</v>
      </c>
      <c r="D19" s="32">
        <f>SUM(D20+D22+D25+D29)</f>
        <v>589201.88</v>
      </c>
      <c r="E19" s="32">
        <f>SUM(E20+E22+E25+E29)</f>
        <v>315800.81</v>
      </c>
      <c r="F19" s="32">
        <f>SUM(E19/B19*100)</f>
        <v>102.42208806123463</v>
      </c>
      <c r="G19" s="33">
        <f>SUM(E19/D19*100)</f>
        <v>53.598065573042639</v>
      </c>
    </row>
    <row r="20" spans="1:9" x14ac:dyDescent="0.25">
      <c r="A20" s="6" t="s">
        <v>142</v>
      </c>
      <c r="B20" s="32">
        <f>SUM(B21:B21)</f>
        <v>34886.25</v>
      </c>
      <c r="C20" s="14">
        <f>SUM(C21:C21)</f>
        <v>0</v>
      </c>
      <c r="D20" s="14">
        <f>SUM(D21:D21)</f>
        <v>0</v>
      </c>
      <c r="E20" s="14">
        <f>SUM(E21:E21)</f>
        <v>0</v>
      </c>
      <c r="F20" s="14">
        <f>SUM(E20/B20*100)</f>
        <v>0</v>
      </c>
      <c r="G20" s="18">
        <v>0</v>
      </c>
      <c r="I20" s="13"/>
    </row>
    <row r="21" spans="1:9" x14ac:dyDescent="0.25">
      <c r="A21" s="31" t="s">
        <v>168</v>
      </c>
      <c r="B21" s="15">
        <v>34886.25</v>
      </c>
      <c r="C21" s="15">
        <v>0</v>
      </c>
      <c r="D21" s="15">
        <v>0</v>
      </c>
      <c r="E21" s="15">
        <v>0</v>
      </c>
      <c r="F21" s="15">
        <v>0</v>
      </c>
      <c r="G21" s="17">
        <v>0</v>
      </c>
      <c r="I21" s="13"/>
    </row>
    <row r="22" spans="1:9" x14ac:dyDescent="0.25">
      <c r="A22" s="6" t="s">
        <v>143</v>
      </c>
      <c r="B22" s="32">
        <f>SUM(B23:B24)</f>
        <v>108.67</v>
      </c>
      <c r="C22" s="14">
        <f>SUM(C23:C24)</f>
        <v>715.47</v>
      </c>
      <c r="D22" s="14">
        <f>SUM(D23:D24)</f>
        <v>715.47</v>
      </c>
      <c r="E22" s="14">
        <f>SUM(E23:E24)</f>
        <v>206.49</v>
      </c>
      <c r="F22" s="14">
        <f t="shared" ref="F22:F29" si="2">SUM(E22/B22*100)</f>
        <v>190.01564369191129</v>
      </c>
      <c r="G22" s="18">
        <f t="shared" ref="G22:G29" si="3">SUM(E22/D22*100)</f>
        <v>28.860748878359683</v>
      </c>
    </row>
    <row r="23" spans="1:9" x14ac:dyDescent="0.25">
      <c r="A23" s="31" t="s">
        <v>144</v>
      </c>
      <c r="B23" s="15">
        <v>74.2</v>
      </c>
      <c r="C23" s="15">
        <v>681</v>
      </c>
      <c r="D23" s="15">
        <v>681</v>
      </c>
      <c r="E23" s="15">
        <v>195.96</v>
      </c>
      <c r="F23" s="15">
        <f t="shared" si="2"/>
        <v>264.09703504043125</v>
      </c>
      <c r="G23" s="17">
        <f t="shared" si="3"/>
        <v>28.775330396475773</v>
      </c>
      <c r="I23" s="13"/>
    </row>
    <row r="24" spans="1:9" x14ac:dyDescent="0.25">
      <c r="A24" s="104" t="s">
        <v>227</v>
      </c>
      <c r="B24" s="103">
        <v>34.47</v>
      </c>
      <c r="C24" s="103">
        <v>34.47</v>
      </c>
      <c r="D24" s="103">
        <v>34.47</v>
      </c>
      <c r="E24" s="103">
        <v>10.53</v>
      </c>
      <c r="F24" s="105">
        <f>SUM(E24/D24*100)</f>
        <v>30.54830287206266</v>
      </c>
      <c r="G24" s="105">
        <v>100</v>
      </c>
      <c r="I24" s="13"/>
    </row>
    <row r="25" spans="1:9" x14ac:dyDescent="0.25">
      <c r="A25" s="4" t="s">
        <v>146</v>
      </c>
      <c r="B25" s="14">
        <f>SUM(B26:B28)</f>
        <v>1906.49</v>
      </c>
      <c r="C25" s="14">
        <f>SUM(C26:C28)</f>
        <v>3142.77</v>
      </c>
      <c r="D25" s="14">
        <f>SUM(D26:D28)</f>
        <v>3142.77</v>
      </c>
      <c r="E25" s="14">
        <f>SUM(E26:E28)</f>
        <v>1088.1499999999999</v>
      </c>
      <c r="F25" s="14">
        <f t="shared" si="2"/>
        <v>57.076092714884417</v>
      </c>
      <c r="G25" s="18">
        <f t="shared" si="3"/>
        <v>34.623914572176766</v>
      </c>
    </row>
    <row r="26" spans="1:9" x14ac:dyDescent="0.25">
      <c r="A26" s="31" t="s">
        <v>193</v>
      </c>
      <c r="B26" s="15">
        <v>1891</v>
      </c>
      <c r="C26" s="15">
        <v>0</v>
      </c>
      <c r="D26" s="15">
        <v>0</v>
      </c>
      <c r="E26" s="15">
        <v>0</v>
      </c>
      <c r="F26" s="15">
        <f t="shared" si="2"/>
        <v>0</v>
      </c>
      <c r="G26" s="17">
        <v>0</v>
      </c>
    </row>
    <row r="27" spans="1:9" s="136" customFormat="1" x14ac:dyDescent="0.25">
      <c r="A27" s="31" t="s">
        <v>216</v>
      </c>
      <c r="B27" s="140">
        <v>0</v>
      </c>
      <c r="C27" s="140">
        <v>3127.28</v>
      </c>
      <c r="D27" s="140">
        <v>3127.28</v>
      </c>
      <c r="E27" s="140">
        <v>1086.6199999999999</v>
      </c>
      <c r="F27" s="140">
        <v>0</v>
      </c>
      <c r="G27" s="141">
        <f>SUM(E27/D27*100)</f>
        <v>34.746488961653569</v>
      </c>
    </row>
    <row r="28" spans="1:9" x14ac:dyDescent="0.25">
      <c r="A28" s="104" t="s">
        <v>194</v>
      </c>
      <c r="B28" s="103">
        <v>15.49</v>
      </c>
      <c r="C28" s="103">
        <v>15.49</v>
      </c>
      <c r="D28" s="103">
        <v>15.49</v>
      </c>
      <c r="E28" s="103">
        <v>1.53</v>
      </c>
      <c r="F28" s="105">
        <f>SUM(E28/B28*100)</f>
        <v>9.8773402194964497</v>
      </c>
      <c r="G28" s="105">
        <f>SUM(E28/D28*100)</f>
        <v>9.8773402194964497</v>
      </c>
    </row>
    <row r="29" spans="1:9" x14ac:dyDescent="0.25">
      <c r="A29" s="4" t="s">
        <v>145</v>
      </c>
      <c r="B29" s="135">
        <f>SUM(B30:B30)</f>
        <v>271431.31</v>
      </c>
      <c r="C29" s="14">
        <f>SUM(C30:C32)</f>
        <v>585343.64</v>
      </c>
      <c r="D29" s="14">
        <f>SUM(D30:D32)</f>
        <v>585343.64</v>
      </c>
      <c r="E29" s="14">
        <f>SUM(E30:E32)</f>
        <v>314506.17</v>
      </c>
      <c r="F29" s="14">
        <f t="shared" si="2"/>
        <v>115.86952514800153</v>
      </c>
      <c r="G29" s="14">
        <f t="shared" si="3"/>
        <v>53.730176345642022</v>
      </c>
    </row>
    <row r="30" spans="1:9" x14ac:dyDescent="0.25">
      <c r="A30" s="31" t="s">
        <v>219</v>
      </c>
      <c r="B30" s="15">
        <v>271431.31</v>
      </c>
      <c r="C30" s="15">
        <v>582673.64</v>
      </c>
      <c r="D30" s="15">
        <v>582673.64</v>
      </c>
      <c r="E30" s="89">
        <v>313291.53999999998</v>
      </c>
      <c r="F30" s="15">
        <f t="shared" ref="F30" si="4">SUM(E30/B30*100)</f>
        <v>115.42203439978975</v>
      </c>
      <c r="G30" s="15">
        <f>SUM(E30/D30*100)</f>
        <v>53.767927445628047</v>
      </c>
    </row>
    <row r="31" spans="1:9" s="136" customFormat="1" x14ac:dyDescent="0.25">
      <c r="A31" s="31" t="s">
        <v>215</v>
      </c>
      <c r="B31" s="15">
        <v>0</v>
      </c>
      <c r="C31" s="15">
        <v>2670</v>
      </c>
      <c r="D31" s="15">
        <v>2670</v>
      </c>
      <c r="E31" s="15">
        <v>1214.6300000000001</v>
      </c>
      <c r="F31" s="15">
        <v>0</v>
      </c>
      <c r="G31" s="15">
        <f>SUM(E31/D31)*100</f>
        <v>45.491760299625469</v>
      </c>
    </row>
    <row r="32" spans="1:9" x14ac:dyDescent="0.25">
      <c r="A32" s="31" t="s">
        <v>205</v>
      </c>
      <c r="B32" s="15">
        <v>75728.94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1" x14ac:dyDescent="0.25">
      <c r="A33" s="143" t="s">
        <v>225</v>
      </c>
    </row>
  </sheetData>
  <mergeCells count="3">
    <mergeCell ref="A1:G1"/>
    <mergeCell ref="I2:N2"/>
    <mergeCell ref="A2:H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selection activeCell="E16" sqref="E16"/>
    </sheetView>
  </sheetViews>
  <sheetFormatPr defaultRowHeight="15" x14ac:dyDescent="0.25"/>
  <cols>
    <col min="1" max="1" width="46.28515625" customWidth="1"/>
    <col min="2" max="5" width="15.140625" customWidth="1"/>
    <col min="6" max="7" width="11.42578125" customWidth="1"/>
  </cols>
  <sheetData>
    <row r="1" spans="1:7" ht="19.5" customHeight="1" x14ac:dyDescent="0.25">
      <c r="A1" s="173" t="s">
        <v>126</v>
      </c>
      <c r="B1" s="173"/>
      <c r="C1" s="173"/>
      <c r="D1" s="173"/>
      <c r="E1" s="173"/>
      <c r="F1" s="173"/>
      <c r="G1" s="173"/>
    </row>
    <row r="2" spans="1:7" ht="29.25" customHeight="1" x14ac:dyDescent="0.25">
      <c r="A2" s="173" t="s">
        <v>120</v>
      </c>
      <c r="B2" s="173"/>
      <c r="C2" s="173"/>
      <c r="D2" s="173"/>
      <c r="E2" s="173"/>
      <c r="F2" s="173"/>
      <c r="G2" s="173"/>
    </row>
    <row r="3" spans="1:7" ht="38.25" x14ac:dyDescent="0.25">
      <c r="A3" s="7" t="s">
        <v>127</v>
      </c>
      <c r="B3" s="7" t="s">
        <v>196</v>
      </c>
      <c r="C3" s="7" t="s">
        <v>212</v>
      </c>
      <c r="D3" s="7" t="s">
        <v>213</v>
      </c>
      <c r="E3" s="7" t="s">
        <v>211</v>
      </c>
      <c r="F3" s="7" t="s">
        <v>128</v>
      </c>
      <c r="G3" s="7" t="s">
        <v>128</v>
      </c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 t="s">
        <v>150</v>
      </c>
      <c r="G4" s="1" t="s">
        <v>151</v>
      </c>
    </row>
    <row r="5" spans="1:7" x14ac:dyDescent="0.25">
      <c r="A5" s="4" t="s">
        <v>121</v>
      </c>
      <c r="B5" s="14">
        <f>SUM(B6)</f>
        <v>384061.66000000003</v>
      </c>
      <c r="C5" s="14">
        <f>SUM(C6)</f>
        <v>589201.88</v>
      </c>
      <c r="D5" s="14">
        <f>SUM(D6)</f>
        <v>589201.88</v>
      </c>
      <c r="E5" s="14">
        <f>SUM(E6)</f>
        <v>315800.81</v>
      </c>
      <c r="F5" s="14">
        <f t="shared" ref="F5:F10" si="0">SUM(E5/B5*100)</f>
        <v>82.226590907303788</v>
      </c>
      <c r="G5" s="18">
        <f t="shared" ref="G5:G10" si="1">SUM(E5/D5*100)</f>
        <v>53.598065573042639</v>
      </c>
    </row>
    <row r="6" spans="1:7" x14ac:dyDescent="0.25">
      <c r="A6" s="4" t="s">
        <v>122</v>
      </c>
      <c r="B6" s="14">
        <f>SUM(B7+B9)</f>
        <v>384061.66000000003</v>
      </c>
      <c r="C6" s="14">
        <f>SUM(C7+C9)</f>
        <v>589201.88</v>
      </c>
      <c r="D6" s="14">
        <f>SUM(D7+D9)</f>
        <v>589201.88</v>
      </c>
      <c r="E6" s="14">
        <f>SUM(E7+E9)</f>
        <v>315800.81</v>
      </c>
      <c r="F6" s="14">
        <f t="shared" si="0"/>
        <v>82.226590907303788</v>
      </c>
      <c r="G6" s="18">
        <f t="shared" si="1"/>
        <v>53.598065573042639</v>
      </c>
    </row>
    <row r="7" spans="1:7" x14ac:dyDescent="0.25">
      <c r="A7" s="4" t="s">
        <v>123</v>
      </c>
      <c r="B7" s="14">
        <f>SUM(B8)</f>
        <v>379930.96</v>
      </c>
      <c r="C7" s="14">
        <f>SUM(C8)</f>
        <v>581974.11</v>
      </c>
      <c r="D7" s="14">
        <f>SUM(D8)</f>
        <v>581974.11</v>
      </c>
      <c r="E7" s="14">
        <f>SUM(E8)</f>
        <v>311382.25</v>
      </c>
      <c r="F7" s="14">
        <f t="shared" si="0"/>
        <v>81.957587768051326</v>
      </c>
      <c r="G7" s="18">
        <f t="shared" si="1"/>
        <v>53.504484933187143</v>
      </c>
    </row>
    <row r="8" spans="1:7" x14ac:dyDescent="0.25">
      <c r="A8" s="5" t="s">
        <v>124</v>
      </c>
      <c r="B8" s="89">
        <v>379930.96</v>
      </c>
      <c r="C8" s="15">
        <v>581974.11</v>
      </c>
      <c r="D8" s="15">
        <v>581974.11</v>
      </c>
      <c r="E8" s="89">
        <v>311382.25</v>
      </c>
      <c r="F8" s="15">
        <f t="shared" si="0"/>
        <v>81.957587768051326</v>
      </c>
      <c r="G8" s="17">
        <f t="shared" si="1"/>
        <v>53.504484933187143</v>
      </c>
    </row>
    <row r="9" spans="1:7" x14ac:dyDescent="0.25">
      <c r="A9" s="4" t="s">
        <v>125</v>
      </c>
      <c r="B9" s="14">
        <f>SUM(B10)</f>
        <v>4130.7</v>
      </c>
      <c r="C9" s="14">
        <f>SUM(C10)</f>
        <v>7227.77</v>
      </c>
      <c r="D9" s="14">
        <f>SUM(D10)</f>
        <v>7227.77</v>
      </c>
      <c r="E9" s="14">
        <f>SUM(E10)</f>
        <v>4418.5600000000004</v>
      </c>
      <c r="F9" s="14">
        <f t="shared" si="0"/>
        <v>106.96879463529186</v>
      </c>
      <c r="G9" s="18">
        <f t="shared" si="1"/>
        <v>61.133101911101221</v>
      </c>
    </row>
    <row r="10" spans="1:7" x14ac:dyDescent="0.25">
      <c r="A10" s="5" t="s">
        <v>125</v>
      </c>
      <c r="B10" s="15">
        <v>4130.7</v>
      </c>
      <c r="C10" s="15">
        <v>7227.77</v>
      </c>
      <c r="D10" s="15">
        <v>7227.77</v>
      </c>
      <c r="E10" s="15">
        <v>4418.5600000000004</v>
      </c>
      <c r="F10" s="15">
        <f t="shared" si="0"/>
        <v>106.96879463529186</v>
      </c>
      <c r="G10" s="17">
        <f t="shared" si="1"/>
        <v>61.133101911101221</v>
      </c>
    </row>
  </sheetData>
  <mergeCells count="2">
    <mergeCell ref="A1:G1"/>
    <mergeCell ref="A2:G2"/>
  </mergeCell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activeCell="G4" sqref="G4:I4"/>
    </sheetView>
  </sheetViews>
  <sheetFormatPr defaultRowHeight="15" x14ac:dyDescent="0.25"/>
  <cols>
    <col min="1" max="1" width="4.5703125" customWidth="1"/>
    <col min="2" max="2" width="4.42578125" customWidth="1"/>
    <col min="3" max="3" width="4.5703125" customWidth="1"/>
    <col min="4" max="4" width="4.85546875" customWidth="1"/>
    <col min="5" max="5" width="39" customWidth="1"/>
    <col min="6" max="9" width="14.28515625" customWidth="1"/>
    <col min="10" max="11" width="8.140625" customWidth="1"/>
  </cols>
  <sheetData>
    <row r="1" spans="1:11" ht="24.75" customHeight="1" x14ac:dyDescent="0.25">
      <c r="A1" s="166" t="s">
        <v>126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customHeight="1" x14ac:dyDescent="0.25">
      <c r="A2" s="166" t="s">
        <v>163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31.5" customHeight="1" x14ac:dyDescent="0.25">
      <c r="A3" s="166" t="s">
        <v>164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38.25" customHeight="1" x14ac:dyDescent="0.25">
      <c r="A4" s="175" t="s">
        <v>127</v>
      </c>
      <c r="B4" s="175"/>
      <c r="C4" s="175"/>
      <c r="D4" s="175"/>
      <c r="E4" s="175"/>
      <c r="F4" s="20" t="s">
        <v>196</v>
      </c>
      <c r="G4" s="20" t="s">
        <v>212</v>
      </c>
      <c r="H4" s="20" t="s">
        <v>213</v>
      </c>
      <c r="I4" s="20" t="s">
        <v>211</v>
      </c>
      <c r="J4" s="20" t="s">
        <v>128</v>
      </c>
      <c r="K4" s="20" t="s">
        <v>128</v>
      </c>
    </row>
    <row r="5" spans="1:11" x14ac:dyDescent="0.25">
      <c r="A5" s="167">
        <v>1</v>
      </c>
      <c r="B5" s="168"/>
      <c r="C5" s="168"/>
      <c r="D5" s="168"/>
      <c r="E5" s="169"/>
      <c r="F5" s="1">
        <v>2</v>
      </c>
      <c r="G5" s="1">
        <v>3</v>
      </c>
      <c r="H5" s="1">
        <v>4</v>
      </c>
      <c r="I5" s="1">
        <v>5</v>
      </c>
      <c r="J5" s="9" t="s">
        <v>150</v>
      </c>
      <c r="K5" s="9" t="s">
        <v>151</v>
      </c>
    </row>
    <row r="6" spans="1:11" ht="25.5" x14ac:dyDescent="0.25">
      <c r="A6" s="21">
        <v>8</v>
      </c>
      <c r="B6" s="21"/>
      <c r="C6" s="21"/>
      <c r="D6" s="21"/>
      <c r="E6" s="39" t="s">
        <v>153</v>
      </c>
      <c r="F6" s="29"/>
      <c r="G6" s="29"/>
      <c r="H6" s="29"/>
      <c r="I6" s="29"/>
      <c r="J6" s="29"/>
      <c r="K6" s="29"/>
    </row>
    <row r="7" spans="1:11" x14ac:dyDescent="0.25">
      <c r="A7" s="36"/>
      <c r="B7" s="37">
        <v>84</v>
      </c>
      <c r="C7" s="37"/>
      <c r="D7" s="37"/>
      <c r="E7" s="41" t="s">
        <v>154</v>
      </c>
      <c r="F7" s="29"/>
      <c r="G7" s="29"/>
      <c r="H7" s="29"/>
      <c r="I7" s="29"/>
      <c r="J7" s="29"/>
      <c r="K7" s="29"/>
    </row>
    <row r="8" spans="1:11" ht="39" x14ac:dyDescent="0.25">
      <c r="A8" s="26"/>
      <c r="B8" s="26"/>
      <c r="C8" s="26">
        <v>841</v>
      </c>
      <c r="D8" s="26"/>
      <c r="E8" s="38" t="s">
        <v>155</v>
      </c>
      <c r="F8" s="25"/>
      <c r="G8" s="25"/>
      <c r="H8" s="25"/>
      <c r="I8" s="25"/>
      <c r="J8" s="25"/>
      <c r="K8" s="25"/>
    </row>
    <row r="9" spans="1:11" ht="26.25" x14ac:dyDescent="0.25">
      <c r="A9" s="26"/>
      <c r="B9" s="26"/>
      <c r="C9" s="26"/>
      <c r="D9" s="26">
        <v>8413</v>
      </c>
      <c r="E9" s="38" t="s">
        <v>156</v>
      </c>
      <c r="F9" s="27"/>
      <c r="G9" s="27"/>
      <c r="H9" s="27"/>
      <c r="I9" s="27"/>
      <c r="J9" s="27"/>
      <c r="K9" s="27"/>
    </row>
    <row r="10" spans="1:11" x14ac:dyDescent="0.25">
      <c r="A10" s="26"/>
      <c r="B10" s="26"/>
      <c r="C10" s="26"/>
      <c r="D10" s="26" t="s">
        <v>157</v>
      </c>
      <c r="E10" s="38"/>
      <c r="F10" s="27"/>
      <c r="G10" s="27"/>
      <c r="H10" s="27"/>
      <c r="I10" s="27"/>
      <c r="J10" s="27"/>
      <c r="K10" s="27"/>
    </row>
    <row r="11" spans="1:11" ht="26.25" x14ac:dyDescent="0.25">
      <c r="A11" s="24">
        <v>5</v>
      </c>
      <c r="B11" s="24"/>
      <c r="C11" s="24"/>
      <c r="D11" s="24"/>
      <c r="E11" s="40" t="s">
        <v>158</v>
      </c>
      <c r="F11" s="27"/>
      <c r="G11" s="27"/>
      <c r="H11" s="27"/>
      <c r="I11" s="27"/>
      <c r="J11" s="27"/>
      <c r="K11" s="27"/>
    </row>
    <row r="12" spans="1:11" ht="26.25" x14ac:dyDescent="0.25">
      <c r="A12" s="26"/>
      <c r="B12" s="26">
        <v>54</v>
      </c>
      <c r="C12" s="26"/>
      <c r="D12" s="26"/>
      <c r="E12" s="38" t="s">
        <v>159</v>
      </c>
      <c r="F12" s="27"/>
      <c r="G12" s="27"/>
      <c r="H12" s="27"/>
      <c r="I12" s="27"/>
      <c r="J12" s="27"/>
      <c r="K12" s="27"/>
    </row>
    <row r="13" spans="1:11" ht="39" x14ac:dyDescent="0.25">
      <c r="A13" s="26"/>
      <c r="B13" s="26"/>
      <c r="C13" s="26">
        <v>541</v>
      </c>
      <c r="D13" s="26"/>
      <c r="E13" s="38" t="s">
        <v>160</v>
      </c>
      <c r="F13" s="27"/>
      <c r="G13" s="27"/>
      <c r="H13" s="27"/>
      <c r="I13" s="27"/>
      <c r="J13" s="27"/>
      <c r="K13" s="27"/>
    </row>
    <row r="14" spans="1:11" ht="26.25" x14ac:dyDescent="0.25">
      <c r="A14" s="26"/>
      <c r="B14" s="26"/>
      <c r="C14" s="26"/>
      <c r="D14" s="26">
        <v>5413</v>
      </c>
      <c r="E14" s="38" t="s">
        <v>161</v>
      </c>
      <c r="F14" s="25"/>
      <c r="G14" s="25"/>
      <c r="H14" s="25"/>
      <c r="I14" s="25"/>
      <c r="J14" s="25"/>
      <c r="K14" s="25"/>
    </row>
    <row r="15" spans="1:11" x14ac:dyDescent="0.25">
      <c r="A15" s="26"/>
      <c r="B15" s="26"/>
      <c r="C15" s="26"/>
      <c r="D15" s="26"/>
      <c r="E15" s="5" t="s">
        <v>162</v>
      </c>
      <c r="F15" s="27"/>
      <c r="G15" s="27"/>
      <c r="H15" s="27"/>
      <c r="I15" s="27"/>
      <c r="J15" s="27"/>
      <c r="K15" s="27"/>
    </row>
  </sheetData>
  <mergeCells count="5">
    <mergeCell ref="A1:K1"/>
    <mergeCell ref="A2:K2"/>
    <mergeCell ref="A3:K3"/>
    <mergeCell ref="A4:E4"/>
    <mergeCell ref="A5:E5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2" workbookViewId="0">
      <selection activeCell="C5" sqref="C5:E5"/>
    </sheetView>
  </sheetViews>
  <sheetFormatPr defaultRowHeight="15" x14ac:dyDescent="0.25"/>
  <cols>
    <col min="1" max="1" width="45" customWidth="1"/>
    <col min="2" max="5" width="15.140625" customWidth="1"/>
  </cols>
  <sheetData>
    <row r="1" spans="1:7" hidden="1" x14ac:dyDescent="0.25"/>
    <row r="2" spans="1:7" ht="18" x14ac:dyDescent="0.25">
      <c r="A2" s="42"/>
      <c r="B2" s="42"/>
      <c r="C2" s="42"/>
      <c r="D2" s="42"/>
      <c r="E2" s="43"/>
      <c r="F2" s="43"/>
      <c r="G2" s="43"/>
    </row>
    <row r="3" spans="1:7" x14ac:dyDescent="0.25">
      <c r="A3" s="176" t="s">
        <v>165</v>
      </c>
      <c r="B3" s="176"/>
      <c r="C3" s="176"/>
      <c r="D3" s="176"/>
      <c r="E3" s="176"/>
      <c r="F3" s="176"/>
      <c r="G3" s="176"/>
    </row>
    <row r="4" spans="1:7" ht="18" x14ac:dyDescent="0.25">
      <c r="A4" s="44"/>
      <c r="B4" s="44"/>
      <c r="C4" s="44"/>
      <c r="D4" s="44"/>
      <c r="E4" s="45"/>
      <c r="F4" s="45"/>
      <c r="G4" s="45"/>
    </row>
    <row r="5" spans="1:7" ht="38.25" x14ac:dyDescent="0.25">
      <c r="A5" s="47" t="s">
        <v>127</v>
      </c>
      <c r="B5" s="47" t="s">
        <v>196</v>
      </c>
      <c r="C5" s="47" t="s">
        <v>212</v>
      </c>
      <c r="D5" s="47" t="s">
        <v>213</v>
      </c>
      <c r="E5" s="47" t="s">
        <v>211</v>
      </c>
      <c r="F5" s="47" t="s">
        <v>128</v>
      </c>
      <c r="G5" s="47" t="s">
        <v>152</v>
      </c>
    </row>
    <row r="6" spans="1:7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 t="s">
        <v>150</v>
      </c>
      <c r="G6" s="48" t="s">
        <v>151</v>
      </c>
    </row>
    <row r="7" spans="1:7" ht="17.25" customHeight="1" x14ac:dyDescent="0.25">
      <c r="A7" s="49" t="s">
        <v>166</v>
      </c>
      <c r="B7" s="50"/>
      <c r="C7" s="50"/>
      <c r="D7" s="51"/>
      <c r="E7" s="52"/>
      <c r="F7" s="52"/>
      <c r="G7" s="52"/>
    </row>
    <row r="8" spans="1:7" x14ac:dyDescent="0.25">
      <c r="A8" s="49" t="s">
        <v>167</v>
      </c>
      <c r="B8" s="50"/>
      <c r="C8" s="50"/>
      <c r="D8" s="50"/>
      <c r="E8" s="52"/>
      <c r="F8" s="52"/>
      <c r="G8" s="52"/>
    </row>
    <row r="9" spans="1:7" x14ac:dyDescent="0.25">
      <c r="A9" s="53" t="s">
        <v>168</v>
      </c>
      <c r="B9" s="50"/>
      <c r="C9" s="50"/>
      <c r="D9" s="50"/>
      <c r="E9" s="52"/>
      <c r="F9" s="52"/>
      <c r="G9" s="52"/>
    </row>
    <row r="10" spans="1:7" x14ac:dyDescent="0.25">
      <c r="A10" s="54" t="s">
        <v>169</v>
      </c>
      <c r="B10" s="50"/>
      <c r="C10" s="50"/>
      <c r="D10" s="50"/>
      <c r="E10" s="52"/>
      <c r="F10" s="52"/>
      <c r="G10" s="52"/>
    </row>
    <row r="11" spans="1:7" x14ac:dyDescent="0.25">
      <c r="A11" s="54" t="s">
        <v>157</v>
      </c>
      <c r="B11" s="50"/>
      <c r="C11" s="50"/>
      <c r="D11" s="50"/>
      <c r="E11" s="52"/>
      <c r="F11" s="52"/>
      <c r="G11" s="52"/>
    </row>
    <row r="12" spans="1:7" ht="15" customHeight="1" x14ac:dyDescent="0.25">
      <c r="A12" s="49" t="s">
        <v>170</v>
      </c>
      <c r="B12" s="50"/>
      <c r="C12" s="50"/>
      <c r="D12" s="51"/>
      <c r="E12" s="52"/>
      <c r="F12" s="52"/>
      <c r="G12" s="52"/>
    </row>
    <row r="13" spans="1:7" ht="15" customHeight="1" x14ac:dyDescent="0.25">
      <c r="A13" s="55" t="s">
        <v>171</v>
      </c>
      <c r="B13" s="50"/>
      <c r="C13" s="50"/>
      <c r="D13" s="51"/>
      <c r="E13" s="52"/>
      <c r="F13" s="52"/>
      <c r="G13" s="52"/>
    </row>
    <row r="14" spans="1:7" ht="15" customHeight="1" x14ac:dyDescent="0.25">
      <c r="A14" s="49" t="s">
        <v>172</v>
      </c>
      <c r="B14" s="50"/>
      <c r="C14" s="50"/>
      <c r="D14" s="51"/>
      <c r="E14" s="52"/>
      <c r="F14" s="52"/>
      <c r="G14" s="52"/>
    </row>
    <row r="15" spans="1:7" ht="15" customHeight="1" x14ac:dyDescent="0.25">
      <c r="A15" s="55" t="s">
        <v>144</v>
      </c>
      <c r="B15" s="50"/>
      <c r="C15" s="50"/>
      <c r="D15" s="51"/>
      <c r="E15" s="52"/>
      <c r="F15" s="52"/>
      <c r="G15" s="52"/>
    </row>
    <row r="16" spans="1:7" x14ac:dyDescent="0.25">
      <c r="A16" s="56" t="s">
        <v>173</v>
      </c>
      <c r="B16" s="50"/>
      <c r="C16" s="50"/>
      <c r="D16" s="51"/>
      <c r="E16" s="52"/>
      <c r="F16" s="52"/>
      <c r="G16" s="52"/>
    </row>
    <row r="17" spans="1:7" x14ac:dyDescent="0.25">
      <c r="A17" s="55"/>
      <c r="B17" s="50"/>
      <c r="C17" s="50"/>
      <c r="D17" s="51"/>
      <c r="E17" s="52"/>
      <c r="F17" s="52"/>
      <c r="G17" s="52"/>
    </row>
    <row r="18" spans="1:7" ht="15" customHeight="1" x14ac:dyDescent="0.25">
      <c r="A18" s="49" t="s">
        <v>174</v>
      </c>
      <c r="B18" s="50"/>
      <c r="C18" s="50"/>
      <c r="D18" s="51"/>
      <c r="E18" s="52"/>
      <c r="F18" s="52"/>
      <c r="G18" s="52"/>
    </row>
    <row r="19" spans="1:7" x14ac:dyDescent="0.25">
      <c r="A19" s="49" t="s">
        <v>167</v>
      </c>
      <c r="B19" s="50"/>
      <c r="C19" s="50"/>
      <c r="D19" s="50"/>
      <c r="E19" s="52"/>
      <c r="F19" s="52"/>
      <c r="G19" s="52"/>
    </row>
    <row r="20" spans="1:7" x14ac:dyDescent="0.25">
      <c r="A20" s="53" t="s">
        <v>168</v>
      </c>
      <c r="B20" s="50"/>
      <c r="C20" s="50"/>
      <c r="D20" s="50"/>
      <c r="E20" s="52"/>
      <c r="F20" s="52"/>
      <c r="G20" s="52"/>
    </row>
    <row r="21" spans="1:7" x14ac:dyDescent="0.25">
      <c r="A21" s="54" t="s">
        <v>169</v>
      </c>
      <c r="B21" s="50"/>
      <c r="C21" s="50"/>
      <c r="D21" s="50"/>
      <c r="E21" s="52"/>
      <c r="F21" s="52"/>
      <c r="G21" s="52"/>
    </row>
    <row r="22" spans="1:7" x14ac:dyDescent="0.25">
      <c r="A22" s="54" t="s">
        <v>157</v>
      </c>
      <c r="B22" s="50"/>
      <c r="C22" s="50"/>
      <c r="D22" s="50"/>
      <c r="E22" s="52"/>
      <c r="F22" s="52"/>
      <c r="G22" s="52"/>
    </row>
    <row r="23" spans="1:7" x14ac:dyDescent="0.25">
      <c r="A23" s="49" t="s">
        <v>170</v>
      </c>
      <c r="B23" s="50"/>
      <c r="C23" s="50"/>
      <c r="D23" s="51"/>
      <c r="E23" s="52"/>
      <c r="F23" s="52"/>
      <c r="G23" s="52"/>
    </row>
    <row r="24" spans="1:7" x14ac:dyDescent="0.25">
      <c r="A24" s="55" t="s">
        <v>171</v>
      </c>
      <c r="B24" s="50"/>
      <c r="C24" s="50"/>
      <c r="D24" s="51"/>
      <c r="E24" s="52"/>
      <c r="F24" s="52"/>
      <c r="G24" s="52"/>
    </row>
    <row r="25" spans="1:7" x14ac:dyDescent="0.25">
      <c r="A25" s="49" t="s">
        <v>172</v>
      </c>
      <c r="B25" s="50"/>
      <c r="C25" s="50"/>
      <c r="D25" s="51"/>
      <c r="E25" s="52"/>
      <c r="F25" s="52"/>
      <c r="G25" s="52"/>
    </row>
    <row r="26" spans="1:7" x14ac:dyDescent="0.25">
      <c r="A26" s="55" t="s">
        <v>144</v>
      </c>
      <c r="B26" s="50"/>
      <c r="C26" s="50"/>
      <c r="D26" s="51"/>
      <c r="E26" s="52"/>
      <c r="F26" s="52"/>
      <c r="G26" s="52"/>
    </row>
    <row r="27" spans="1:7" x14ac:dyDescent="0.25">
      <c r="A27" s="56" t="s">
        <v>173</v>
      </c>
      <c r="B27" s="50"/>
      <c r="C27" s="50"/>
      <c r="D27" s="51"/>
      <c r="E27" s="52"/>
      <c r="F27" s="52"/>
      <c r="G27" s="52"/>
    </row>
    <row r="30" spans="1:7" x14ac:dyDescent="0.25">
      <c r="D30" s="46"/>
    </row>
  </sheetData>
  <mergeCells count="1">
    <mergeCell ref="A3:G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"/>
  <sheetViews>
    <sheetView topLeftCell="A43" workbookViewId="0">
      <selection activeCell="D17" sqref="D17"/>
    </sheetView>
  </sheetViews>
  <sheetFormatPr defaultRowHeight="15" x14ac:dyDescent="0.25"/>
  <cols>
    <col min="1" max="1" width="13.42578125" customWidth="1"/>
    <col min="2" max="2" width="6" customWidth="1"/>
    <col min="3" max="3" width="11.42578125" hidden="1" customWidth="1"/>
    <col min="4" max="4" width="33.85546875" customWidth="1"/>
    <col min="5" max="7" width="15.140625" customWidth="1"/>
    <col min="8" max="8" width="9.140625" customWidth="1"/>
  </cols>
  <sheetData>
    <row r="1" spans="1:8" x14ac:dyDescent="0.25">
      <c r="A1" s="183" t="s">
        <v>147</v>
      </c>
      <c r="B1" s="183"/>
      <c r="C1" s="183"/>
      <c r="D1" s="183"/>
      <c r="E1" s="183"/>
      <c r="F1" s="183"/>
      <c r="G1" s="150"/>
    </row>
    <row r="2" spans="1:8" ht="22.5" customHeight="1" x14ac:dyDescent="0.25">
      <c r="A2" s="183" t="s">
        <v>148</v>
      </c>
      <c r="B2" s="183"/>
      <c r="C2" s="183"/>
      <c r="D2" s="183"/>
      <c r="E2" s="183"/>
      <c r="F2" s="183"/>
      <c r="G2" s="150"/>
    </row>
    <row r="3" spans="1:8" x14ac:dyDescent="0.25">
      <c r="A3" s="183"/>
      <c r="B3" s="183"/>
      <c r="C3" s="183"/>
      <c r="D3" s="183"/>
      <c r="E3" s="183"/>
      <c r="F3" s="183"/>
      <c r="G3" s="150"/>
    </row>
    <row r="4" spans="1:8" ht="36.75" customHeight="1" x14ac:dyDescent="0.25">
      <c r="A4" s="186" t="s">
        <v>176</v>
      </c>
      <c r="B4" s="187"/>
      <c r="C4" s="187"/>
      <c r="D4" s="47" t="s">
        <v>175</v>
      </c>
      <c r="E4" s="47" t="s">
        <v>212</v>
      </c>
      <c r="F4" s="47" t="s">
        <v>213</v>
      </c>
      <c r="G4" s="47" t="s">
        <v>214</v>
      </c>
      <c r="H4" s="47" t="s">
        <v>128</v>
      </c>
    </row>
    <row r="5" spans="1:8" ht="15" customHeight="1" x14ac:dyDescent="0.25">
      <c r="A5" s="188"/>
      <c r="B5" s="189"/>
      <c r="C5" s="57"/>
      <c r="D5" s="48">
        <v>1</v>
      </c>
      <c r="E5" s="48">
        <v>2</v>
      </c>
      <c r="F5" s="48">
        <v>3</v>
      </c>
      <c r="G5" s="48">
        <v>4</v>
      </c>
      <c r="H5" s="48" t="s">
        <v>64</v>
      </c>
    </row>
    <row r="6" spans="1:8" ht="15" customHeight="1" x14ac:dyDescent="0.25">
      <c r="A6" s="58" t="s">
        <v>177</v>
      </c>
      <c r="B6" s="92"/>
      <c r="C6" s="93"/>
      <c r="D6" s="58" t="s">
        <v>66</v>
      </c>
      <c r="E6" s="94"/>
      <c r="F6" s="94"/>
      <c r="G6" s="108"/>
      <c r="H6" s="94"/>
    </row>
    <row r="7" spans="1:8" ht="15" customHeight="1" x14ac:dyDescent="0.25">
      <c r="A7" s="95"/>
      <c r="B7" s="96"/>
      <c r="C7" s="97"/>
      <c r="D7" s="98" t="s">
        <v>178</v>
      </c>
      <c r="E7" s="100">
        <f>SUM(E8:E12)</f>
        <v>589201.88</v>
      </c>
      <c r="F7" s="100">
        <f>SUM(F8:F12)</f>
        <v>589201.88</v>
      </c>
      <c r="G7" s="111">
        <f>SUM(G8:G12)</f>
        <v>315800.81</v>
      </c>
      <c r="H7" s="100">
        <f t="shared" ref="H7:H16" si="0">SUM(G7/F7*100)</f>
        <v>53.598065573042639</v>
      </c>
    </row>
    <row r="8" spans="1:8" ht="15" customHeight="1" x14ac:dyDescent="0.25">
      <c r="A8" s="181">
        <v>11</v>
      </c>
      <c r="B8" s="182"/>
      <c r="C8" s="91"/>
      <c r="D8" s="68" t="s">
        <v>179</v>
      </c>
      <c r="E8" s="106">
        <v>0</v>
      </c>
      <c r="F8" s="106">
        <v>0</v>
      </c>
      <c r="G8" s="106">
        <v>0</v>
      </c>
      <c r="H8" s="99">
        <v>0</v>
      </c>
    </row>
    <row r="9" spans="1:8" ht="15" customHeight="1" x14ac:dyDescent="0.25">
      <c r="A9" s="181">
        <v>31</v>
      </c>
      <c r="B9" s="182"/>
      <c r="C9" s="91"/>
      <c r="D9" s="68" t="s">
        <v>180</v>
      </c>
      <c r="E9" s="106">
        <v>715.47</v>
      </c>
      <c r="F9" s="106">
        <v>715.47</v>
      </c>
      <c r="G9" s="106">
        <v>206.49</v>
      </c>
      <c r="H9" s="99">
        <f t="shared" si="0"/>
        <v>28.860748878359683</v>
      </c>
    </row>
    <row r="10" spans="1:8" ht="15" customHeight="1" x14ac:dyDescent="0.25">
      <c r="A10" s="181">
        <v>43</v>
      </c>
      <c r="B10" s="182"/>
      <c r="C10" s="91"/>
      <c r="D10" s="68" t="s">
        <v>221</v>
      </c>
      <c r="E10" s="106">
        <v>3142.77</v>
      </c>
      <c r="F10" s="106">
        <v>3142.77</v>
      </c>
      <c r="G10" s="106">
        <v>1088.1500000000001</v>
      </c>
      <c r="H10" s="99">
        <f t="shared" si="0"/>
        <v>34.62391457217678</v>
      </c>
    </row>
    <row r="11" spans="1:8" ht="15" customHeight="1" x14ac:dyDescent="0.25">
      <c r="A11" s="181">
        <v>50</v>
      </c>
      <c r="B11" s="182"/>
      <c r="C11" s="91"/>
      <c r="D11" s="68" t="s">
        <v>217</v>
      </c>
      <c r="E11" s="106">
        <v>582673.64</v>
      </c>
      <c r="F11" s="106">
        <v>582673.64</v>
      </c>
      <c r="G11" s="106">
        <v>313291.53999999998</v>
      </c>
      <c r="H11" s="99">
        <f t="shared" si="0"/>
        <v>53.767927445628047</v>
      </c>
    </row>
    <row r="12" spans="1:8" ht="15" customHeight="1" x14ac:dyDescent="0.25">
      <c r="A12" s="109">
        <v>52</v>
      </c>
      <c r="B12" s="110"/>
      <c r="C12" s="91"/>
      <c r="D12" s="68" t="s">
        <v>218</v>
      </c>
      <c r="E12" s="106">
        <v>2670</v>
      </c>
      <c r="F12" s="106">
        <v>2670</v>
      </c>
      <c r="G12" s="106">
        <v>1214.6300000000001</v>
      </c>
      <c r="H12" s="99">
        <f t="shared" si="0"/>
        <v>45.491760299625469</v>
      </c>
    </row>
    <row r="13" spans="1:8" x14ac:dyDescent="0.25">
      <c r="A13" s="184" t="s">
        <v>77</v>
      </c>
      <c r="B13" s="184"/>
      <c r="C13" s="184"/>
      <c r="D13" s="58" t="s">
        <v>78</v>
      </c>
      <c r="E13" s="59">
        <f>SUM(E14+E48)</f>
        <v>573280.24</v>
      </c>
      <c r="F13" s="59">
        <f>SUM(F14+F48)</f>
        <v>573280.24</v>
      </c>
      <c r="G13" s="59">
        <f>SUM(G14+G48)</f>
        <v>308979.59999999998</v>
      </c>
      <c r="H13" s="59">
        <f t="shared" si="0"/>
        <v>53.896781790350914</v>
      </c>
    </row>
    <row r="14" spans="1:8" ht="25.5" x14ac:dyDescent="0.25">
      <c r="A14" s="180" t="s">
        <v>79</v>
      </c>
      <c r="B14" s="180"/>
      <c r="C14" s="180"/>
      <c r="D14" s="60" t="s">
        <v>80</v>
      </c>
      <c r="E14" s="61">
        <f>SUM(E15)</f>
        <v>103570.46</v>
      </c>
      <c r="F14" s="61">
        <f>SUM(F15)</f>
        <v>103570.46</v>
      </c>
      <c r="G14" s="61">
        <f>SUM(G15)</f>
        <v>57387.06</v>
      </c>
      <c r="H14" s="61">
        <f t="shared" si="0"/>
        <v>55.408714029077402</v>
      </c>
    </row>
    <row r="15" spans="1:8" ht="15" customHeight="1" x14ac:dyDescent="0.25">
      <c r="A15" s="177" t="s">
        <v>192</v>
      </c>
      <c r="B15" s="177"/>
      <c r="C15" s="177"/>
      <c r="D15" s="144" t="s">
        <v>217</v>
      </c>
      <c r="E15" s="63">
        <f>SUM(E16+E42+E45)</f>
        <v>103570.46</v>
      </c>
      <c r="F15" s="63">
        <f>SUM(F16+F42+F45)</f>
        <v>103570.46</v>
      </c>
      <c r="G15" s="63">
        <f>SUM(G16+G42+G45)</f>
        <v>57387.06</v>
      </c>
      <c r="H15" s="63">
        <f t="shared" si="0"/>
        <v>55.408714029077402</v>
      </c>
    </row>
    <row r="16" spans="1:8" x14ac:dyDescent="0.25">
      <c r="A16" s="185">
        <v>32</v>
      </c>
      <c r="B16" s="185"/>
      <c r="C16" s="185"/>
      <c r="D16" s="65" t="s">
        <v>24</v>
      </c>
      <c r="E16" s="66">
        <v>48323.91</v>
      </c>
      <c r="F16" s="66">
        <v>48323.91</v>
      </c>
      <c r="G16" s="66">
        <f t="shared" ref="G16" si="1">SUM(G17+G20+G26+G36)</f>
        <v>21117.42</v>
      </c>
      <c r="H16" s="66">
        <f t="shared" si="0"/>
        <v>43.699733734294263</v>
      </c>
    </row>
    <row r="17" spans="1:8" x14ac:dyDescent="0.25">
      <c r="A17" s="64">
        <v>321</v>
      </c>
      <c r="B17" s="64"/>
      <c r="C17" s="64"/>
      <c r="D17" s="65" t="s">
        <v>25</v>
      </c>
      <c r="E17" s="66">
        <f>SUM(E18:E19)</f>
        <v>0</v>
      </c>
      <c r="F17" s="66">
        <f>SUM(F18:F19)</f>
        <v>0</v>
      </c>
      <c r="G17" s="66">
        <f t="shared" ref="G17" si="2">SUM(G18:G19)</f>
        <v>1956</v>
      </c>
      <c r="H17" s="66">
        <v>0</v>
      </c>
    </row>
    <row r="18" spans="1:8" x14ac:dyDescent="0.25">
      <c r="A18" s="67">
        <v>3211</v>
      </c>
      <c r="B18" s="67"/>
      <c r="C18" s="67"/>
      <c r="D18" s="68" t="s">
        <v>81</v>
      </c>
      <c r="E18" s="69">
        <v>0</v>
      </c>
      <c r="F18" s="69">
        <v>0</v>
      </c>
      <c r="G18" s="69">
        <v>1856</v>
      </c>
      <c r="H18" s="69">
        <v>0</v>
      </c>
    </row>
    <row r="19" spans="1:8" x14ac:dyDescent="0.25">
      <c r="A19" s="70">
        <v>3213</v>
      </c>
      <c r="B19" s="70"/>
      <c r="C19" s="70"/>
      <c r="D19" s="68" t="s">
        <v>82</v>
      </c>
      <c r="E19" s="69">
        <v>0</v>
      </c>
      <c r="F19" s="69">
        <v>0</v>
      </c>
      <c r="G19" s="69">
        <v>100</v>
      </c>
      <c r="H19" s="69">
        <v>0</v>
      </c>
    </row>
    <row r="20" spans="1:8" x14ac:dyDescent="0.25">
      <c r="A20" s="64">
        <v>322</v>
      </c>
      <c r="B20" s="64"/>
      <c r="C20" s="64"/>
      <c r="D20" s="65" t="s">
        <v>83</v>
      </c>
      <c r="E20" s="71">
        <f>SUM(E21:E25)</f>
        <v>0</v>
      </c>
      <c r="F20" s="71">
        <f>SUM(F21:F25)</f>
        <v>0</v>
      </c>
      <c r="G20" s="71">
        <f t="shared" ref="G20" si="3">SUM(G21:G25)</f>
        <v>9038.84</v>
      </c>
      <c r="H20" s="71">
        <v>0</v>
      </c>
    </row>
    <row r="21" spans="1:8" x14ac:dyDescent="0.25">
      <c r="A21" s="70">
        <v>3221</v>
      </c>
      <c r="B21" s="70"/>
      <c r="C21" s="70"/>
      <c r="D21" s="68" t="s">
        <v>84</v>
      </c>
      <c r="E21" s="69">
        <v>0</v>
      </c>
      <c r="F21" s="69">
        <v>0</v>
      </c>
      <c r="G21" s="69">
        <v>2743.55</v>
      </c>
      <c r="H21" s="69">
        <v>0</v>
      </c>
    </row>
    <row r="22" spans="1:8" x14ac:dyDescent="0.25">
      <c r="A22" s="70">
        <v>3223</v>
      </c>
      <c r="B22" s="70"/>
      <c r="C22" s="70"/>
      <c r="D22" s="68" t="s">
        <v>31</v>
      </c>
      <c r="E22" s="69">
        <v>0</v>
      </c>
      <c r="F22" s="69">
        <v>0</v>
      </c>
      <c r="G22" s="107">
        <v>4771.2700000000004</v>
      </c>
      <c r="H22" s="69">
        <v>0</v>
      </c>
    </row>
    <row r="23" spans="1:8" x14ac:dyDescent="0.25">
      <c r="A23" s="70">
        <v>3224</v>
      </c>
      <c r="B23" s="70"/>
      <c r="C23" s="70"/>
      <c r="D23" s="68" t="s">
        <v>85</v>
      </c>
      <c r="E23" s="69">
        <v>0</v>
      </c>
      <c r="F23" s="69">
        <v>0</v>
      </c>
      <c r="G23" s="69">
        <v>1241.33</v>
      </c>
      <c r="H23" s="69">
        <v>0</v>
      </c>
    </row>
    <row r="24" spans="1:8" x14ac:dyDescent="0.25">
      <c r="A24" s="70">
        <v>3225</v>
      </c>
      <c r="B24" s="70"/>
      <c r="C24" s="70"/>
      <c r="D24" s="68" t="s">
        <v>32</v>
      </c>
      <c r="E24" s="69">
        <v>0</v>
      </c>
      <c r="F24" s="69">
        <v>0</v>
      </c>
      <c r="G24" s="69">
        <v>194.88</v>
      </c>
      <c r="H24" s="69">
        <v>0</v>
      </c>
    </row>
    <row r="25" spans="1:8" x14ac:dyDescent="0.25">
      <c r="A25" s="70">
        <v>3227</v>
      </c>
      <c r="B25" s="70"/>
      <c r="C25" s="70"/>
      <c r="D25" s="68" t="s">
        <v>86</v>
      </c>
      <c r="E25" s="69">
        <v>0</v>
      </c>
      <c r="F25" s="69">
        <v>0</v>
      </c>
      <c r="G25" s="69">
        <v>87.81</v>
      </c>
      <c r="H25" s="69">
        <v>0</v>
      </c>
    </row>
    <row r="26" spans="1:8" x14ac:dyDescent="0.25">
      <c r="A26" s="64">
        <v>323</v>
      </c>
      <c r="B26" s="64"/>
      <c r="C26" s="64"/>
      <c r="D26" s="65" t="s">
        <v>34</v>
      </c>
      <c r="E26" s="66">
        <f>SUM(E27:E35)</f>
        <v>0</v>
      </c>
      <c r="F26" s="66">
        <f>SUM(F27:F35)</f>
        <v>0</v>
      </c>
      <c r="G26" s="66">
        <f t="shared" ref="G26" si="4">SUM(G27:G35)</f>
        <v>9103.3700000000008</v>
      </c>
      <c r="H26" s="66">
        <v>0</v>
      </c>
    </row>
    <row r="27" spans="1:8" x14ac:dyDescent="0.25">
      <c r="A27" s="70">
        <v>3231</v>
      </c>
      <c r="B27" s="70"/>
      <c r="C27" s="70"/>
      <c r="D27" s="68" t="s">
        <v>35</v>
      </c>
      <c r="E27" s="69">
        <v>0</v>
      </c>
      <c r="F27" s="69">
        <v>0</v>
      </c>
      <c r="G27" s="69">
        <v>292.95999999999998</v>
      </c>
      <c r="H27" s="69">
        <v>0</v>
      </c>
    </row>
    <row r="28" spans="1:8" x14ac:dyDescent="0.25">
      <c r="A28" s="70">
        <v>3232</v>
      </c>
      <c r="B28" s="70"/>
      <c r="C28" s="70"/>
      <c r="D28" s="68" t="s">
        <v>87</v>
      </c>
      <c r="E28" s="69">
        <v>0</v>
      </c>
      <c r="F28" s="69">
        <v>0</v>
      </c>
      <c r="G28" s="69">
        <v>3645</v>
      </c>
      <c r="H28" s="69">
        <v>0</v>
      </c>
    </row>
    <row r="29" spans="1:8" x14ac:dyDescent="0.25">
      <c r="A29" s="70">
        <v>3233</v>
      </c>
      <c r="B29" s="70"/>
      <c r="C29" s="70"/>
      <c r="D29" s="68" t="s">
        <v>88</v>
      </c>
      <c r="E29" s="69">
        <v>0</v>
      </c>
      <c r="F29" s="69">
        <v>0</v>
      </c>
      <c r="G29" s="69">
        <v>0</v>
      </c>
      <c r="H29" s="69">
        <v>0</v>
      </c>
    </row>
    <row r="30" spans="1:8" x14ac:dyDescent="0.25">
      <c r="A30" s="70">
        <v>3234</v>
      </c>
      <c r="B30" s="70"/>
      <c r="C30" s="70"/>
      <c r="D30" s="68" t="s">
        <v>37</v>
      </c>
      <c r="E30" s="69">
        <v>0</v>
      </c>
      <c r="F30" s="69">
        <v>0</v>
      </c>
      <c r="G30" s="69">
        <v>1100.7</v>
      </c>
      <c r="H30" s="69">
        <v>0</v>
      </c>
    </row>
    <row r="31" spans="1:8" x14ac:dyDescent="0.25">
      <c r="A31" s="70">
        <v>3235</v>
      </c>
      <c r="B31" s="70"/>
      <c r="C31" s="70"/>
      <c r="D31" s="68" t="s">
        <v>89</v>
      </c>
      <c r="E31" s="69">
        <v>0</v>
      </c>
      <c r="F31" s="69">
        <v>0</v>
      </c>
      <c r="G31" s="69">
        <v>812.34</v>
      </c>
      <c r="H31" s="69">
        <v>0</v>
      </c>
    </row>
    <row r="32" spans="1:8" x14ac:dyDescent="0.25">
      <c r="A32" s="70">
        <v>3236</v>
      </c>
      <c r="B32" s="70"/>
      <c r="C32" s="70"/>
      <c r="D32" s="68" t="s">
        <v>90</v>
      </c>
      <c r="E32" s="69">
        <v>0</v>
      </c>
      <c r="F32" s="69">
        <v>0</v>
      </c>
      <c r="G32" s="69">
        <v>1560.84</v>
      </c>
      <c r="H32" s="69">
        <v>0</v>
      </c>
    </row>
    <row r="33" spans="1:9" x14ac:dyDescent="0.25">
      <c r="A33" s="70">
        <v>3237</v>
      </c>
      <c r="B33" s="70"/>
      <c r="C33" s="70"/>
      <c r="D33" s="68" t="s">
        <v>91</v>
      </c>
      <c r="E33" s="69">
        <v>0</v>
      </c>
      <c r="F33" s="69">
        <v>0</v>
      </c>
      <c r="G33" s="69">
        <v>0</v>
      </c>
      <c r="H33" s="69">
        <v>0</v>
      </c>
    </row>
    <row r="34" spans="1:9" x14ac:dyDescent="0.25">
      <c r="A34" s="70">
        <v>3238</v>
      </c>
      <c r="B34" s="70"/>
      <c r="C34" s="70"/>
      <c r="D34" s="68" t="s">
        <v>41</v>
      </c>
      <c r="E34" s="69">
        <v>0</v>
      </c>
      <c r="F34" s="69">
        <v>0</v>
      </c>
      <c r="G34" s="69">
        <v>1691.53</v>
      </c>
      <c r="H34" s="69">
        <v>0</v>
      </c>
    </row>
    <row r="35" spans="1:9" x14ac:dyDescent="0.25">
      <c r="A35" s="70">
        <v>3239</v>
      </c>
      <c r="B35" s="70"/>
      <c r="C35" s="70"/>
      <c r="D35" s="68" t="s">
        <v>42</v>
      </c>
      <c r="E35" s="69">
        <v>0</v>
      </c>
      <c r="F35" s="69">
        <v>0</v>
      </c>
      <c r="G35" s="69">
        <v>0</v>
      </c>
      <c r="H35" s="69">
        <v>0</v>
      </c>
    </row>
    <row r="36" spans="1:9" ht="15" customHeight="1" x14ac:dyDescent="0.25">
      <c r="A36" s="64">
        <v>329</v>
      </c>
      <c r="B36" s="64"/>
      <c r="C36" s="64"/>
      <c r="D36" s="65" t="s">
        <v>92</v>
      </c>
      <c r="E36" s="66">
        <f>SUM(E37:E41)</f>
        <v>0</v>
      </c>
      <c r="F36" s="66">
        <f>SUM(F37:F41)</f>
        <v>0</v>
      </c>
      <c r="G36" s="66">
        <f t="shared" ref="G36" si="5">SUM(G37:G41)</f>
        <v>1019.21</v>
      </c>
      <c r="H36" s="66">
        <v>0</v>
      </c>
    </row>
    <row r="37" spans="1:9" x14ac:dyDescent="0.25">
      <c r="A37" s="70">
        <v>3292</v>
      </c>
      <c r="B37" s="70"/>
      <c r="C37" s="70"/>
      <c r="D37" s="68" t="s">
        <v>43</v>
      </c>
      <c r="E37" s="69">
        <v>0</v>
      </c>
      <c r="F37" s="69">
        <v>0</v>
      </c>
      <c r="G37" s="69">
        <v>229.84</v>
      </c>
      <c r="H37" s="69">
        <v>0</v>
      </c>
    </row>
    <row r="38" spans="1:9" x14ac:dyDescent="0.25">
      <c r="A38" s="70">
        <v>3293</v>
      </c>
      <c r="B38" s="70"/>
      <c r="C38" s="70"/>
      <c r="D38" s="68" t="s">
        <v>44</v>
      </c>
      <c r="E38" s="69">
        <v>0</v>
      </c>
      <c r="F38" s="69">
        <v>0</v>
      </c>
      <c r="G38" s="69">
        <v>0</v>
      </c>
      <c r="H38" s="69">
        <v>0</v>
      </c>
    </row>
    <row r="39" spans="1:9" x14ac:dyDescent="0.25">
      <c r="A39" s="70">
        <v>3294</v>
      </c>
      <c r="B39" s="70"/>
      <c r="C39" s="70"/>
      <c r="D39" s="68" t="s">
        <v>93</v>
      </c>
      <c r="E39" s="69">
        <v>0</v>
      </c>
      <c r="F39" s="69">
        <v>0</v>
      </c>
      <c r="G39" s="69">
        <v>140</v>
      </c>
      <c r="H39" s="69">
        <v>0</v>
      </c>
    </row>
    <row r="40" spans="1:9" x14ac:dyDescent="0.25">
      <c r="A40" s="70">
        <v>3295</v>
      </c>
      <c r="B40" s="70"/>
      <c r="C40" s="70"/>
      <c r="D40" s="68" t="s">
        <v>46</v>
      </c>
      <c r="E40" s="69">
        <v>0</v>
      </c>
      <c r="F40" s="69">
        <v>0</v>
      </c>
      <c r="G40" s="69">
        <v>127.44</v>
      </c>
      <c r="H40" s="69">
        <v>0</v>
      </c>
    </row>
    <row r="41" spans="1:9" ht="15" customHeight="1" x14ac:dyDescent="0.25">
      <c r="A41" s="70">
        <v>3299</v>
      </c>
      <c r="B41" s="70"/>
      <c r="C41" s="70"/>
      <c r="D41" s="68" t="s">
        <v>94</v>
      </c>
      <c r="E41" s="69">
        <v>0</v>
      </c>
      <c r="F41" s="69">
        <v>0</v>
      </c>
      <c r="G41" s="69">
        <v>521.92999999999995</v>
      </c>
      <c r="H41" s="69">
        <v>0</v>
      </c>
    </row>
    <row r="42" spans="1:9" x14ac:dyDescent="0.25">
      <c r="A42" s="64">
        <v>34</v>
      </c>
      <c r="B42" s="64"/>
      <c r="C42" s="64"/>
      <c r="D42" s="65" t="s">
        <v>95</v>
      </c>
      <c r="E42" s="66">
        <v>270.51</v>
      </c>
      <c r="F42" s="66">
        <v>270.51</v>
      </c>
      <c r="G42" s="66">
        <f t="shared" ref="E42:G43" si="6">SUM(G43)</f>
        <v>0</v>
      </c>
      <c r="H42" s="66">
        <f t="shared" ref="H42:H45" si="7">SUM(G42/F42*100)</f>
        <v>0</v>
      </c>
    </row>
    <row r="43" spans="1:9" ht="15" customHeight="1" x14ac:dyDescent="0.25">
      <c r="A43" s="64">
        <v>343</v>
      </c>
      <c r="B43" s="64"/>
      <c r="C43" s="64"/>
      <c r="D43" s="65" t="s">
        <v>49</v>
      </c>
      <c r="E43" s="66">
        <f t="shared" si="6"/>
        <v>0</v>
      </c>
      <c r="F43" s="66">
        <f t="shared" si="6"/>
        <v>0</v>
      </c>
      <c r="G43" s="66">
        <f t="shared" si="6"/>
        <v>0</v>
      </c>
      <c r="H43" s="66">
        <v>0</v>
      </c>
    </row>
    <row r="44" spans="1:9" ht="15" customHeight="1" x14ac:dyDescent="0.25">
      <c r="A44" s="70">
        <v>3431</v>
      </c>
      <c r="B44" s="70"/>
      <c r="C44" s="70"/>
      <c r="D44" s="68" t="s">
        <v>96</v>
      </c>
      <c r="E44" s="69">
        <v>0</v>
      </c>
      <c r="F44" s="69">
        <v>0</v>
      </c>
      <c r="G44" s="69">
        <v>0</v>
      </c>
      <c r="H44" s="69">
        <v>0</v>
      </c>
    </row>
    <row r="45" spans="1:9" ht="25.5" customHeight="1" x14ac:dyDescent="0.25">
      <c r="A45" s="65">
        <v>37</v>
      </c>
      <c r="B45" s="64"/>
      <c r="C45" s="64"/>
      <c r="D45" s="65" t="s">
        <v>97</v>
      </c>
      <c r="E45" s="66">
        <v>54976.04</v>
      </c>
      <c r="F45" s="66">
        <v>54976.04</v>
      </c>
      <c r="G45" s="66">
        <f t="shared" ref="E45:G46" si="8">SUM(G46)</f>
        <v>36269.64</v>
      </c>
      <c r="H45" s="66">
        <f t="shared" si="7"/>
        <v>65.973540473267988</v>
      </c>
    </row>
    <row r="46" spans="1:9" ht="15" customHeight="1" x14ac:dyDescent="0.25">
      <c r="A46" s="64">
        <v>372</v>
      </c>
      <c r="B46" s="64"/>
      <c r="C46" s="64"/>
      <c r="D46" s="65" t="s">
        <v>98</v>
      </c>
      <c r="E46" s="66">
        <f t="shared" si="8"/>
        <v>0</v>
      </c>
      <c r="F46" s="66">
        <f t="shared" si="8"/>
        <v>0</v>
      </c>
      <c r="G46" s="66">
        <f t="shared" si="8"/>
        <v>36269.64</v>
      </c>
      <c r="H46" s="66">
        <v>0</v>
      </c>
    </row>
    <row r="47" spans="1:9" ht="15" customHeight="1" x14ac:dyDescent="0.25">
      <c r="A47" s="70">
        <v>3722</v>
      </c>
      <c r="B47" s="70"/>
      <c r="C47" s="70"/>
      <c r="D47" s="68" t="s">
        <v>99</v>
      </c>
      <c r="E47" s="69">
        <v>0</v>
      </c>
      <c r="F47" s="69">
        <v>0</v>
      </c>
      <c r="G47" s="69">
        <v>36269.64</v>
      </c>
      <c r="H47" s="69">
        <v>0</v>
      </c>
    </row>
    <row r="48" spans="1:9" ht="25.5" x14ac:dyDescent="0.25">
      <c r="A48" s="180" t="s">
        <v>100</v>
      </c>
      <c r="B48" s="180"/>
      <c r="C48" s="180"/>
      <c r="D48" s="60" t="s">
        <v>101</v>
      </c>
      <c r="E48" s="61">
        <f>SUM(E49)</f>
        <v>469709.78</v>
      </c>
      <c r="F48" s="61">
        <f>SUM(F49)</f>
        <v>469709.78</v>
      </c>
      <c r="G48" s="61">
        <f t="shared" ref="G48:H48" si="9">SUM(G49)</f>
        <v>251592.53999999998</v>
      </c>
      <c r="H48" s="61">
        <f t="shared" si="9"/>
        <v>53.563402490789095</v>
      </c>
      <c r="I48" s="13"/>
    </row>
    <row r="49" spans="1:9" ht="15" customHeight="1" x14ac:dyDescent="0.25">
      <c r="A49" s="177" t="s">
        <v>192</v>
      </c>
      <c r="B49" s="177"/>
      <c r="C49" s="177"/>
      <c r="D49" s="144" t="s">
        <v>217</v>
      </c>
      <c r="E49" s="76">
        <f>SUM(E50+E59)</f>
        <v>469709.78</v>
      </c>
      <c r="F49" s="76">
        <f>SUM(F50+F59)</f>
        <v>469709.78</v>
      </c>
      <c r="G49" s="76">
        <f>SUM(G50+G59)</f>
        <v>251592.53999999998</v>
      </c>
      <c r="H49" s="76">
        <f t="shared" ref="H49:H59" si="10">SUM(G49/E49*100)</f>
        <v>53.563402490789095</v>
      </c>
      <c r="I49" s="13"/>
    </row>
    <row r="50" spans="1:9" x14ac:dyDescent="0.25">
      <c r="A50" s="77">
        <v>31</v>
      </c>
      <c r="B50" s="78"/>
      <c r="C50" s="78"/>
      <c r="D50" s="65" t="s">
        <v>16</v>
      </c>
      <c r="E50" s="66">
        <v>429435.78</v>
      </c>
      <c r="F50" s="66">
        <v>429435.78</v>
      </c>
      <c r="G50" s="66">
        <f t="shared" ref="G50" si="11">SUM(G51+G55+G57)</f>
        <v>232626.8</v>
      </c>
      <c r="H50" s="66">
        <f t="shared" si="10"/>
        <v>54.170334851930591</v>
      </c>
      <c r="I50" s="13"/>
    </row>
    <row r="51" spans="1:9" x14ac:dyDescent="0.25">
      <c r="A51" s="77">
        <v>311</v>
      </c>
      <c r="B51" s="78"/>
      <c r="C51" s="78"/>
      <c r="D51" s="65" t="s">
        <v>17</v>
      </c>
      <c r="E51" s="66">
        <f>SUM(E52:E54)</f>
        <v>0</v>
      </c>
      <c r="F51" s="66">
        <f>SUM(F52:F54)</f>
        <v>0</v>
      </c>
      <c r="G51" s="66">
        <f t="shared" ref="G51" si="12">SUM(G52:G54)</f>
        <v>190943.58</v>
      </c>
      <c r="H51" s="66">
        <v>0</v>
      </c>
      <c r="I51" s="13"/>
    </row>
    <row r="52" spans="1:9" x14ac:dyDescent="0.25">
      <c r="A52" s="67">
        <v>3111</v>
      </c>
      <c r="B52" s="79"/>
      <c r="C52" s="79"/>
      <c r="D52" s="68" t="s">
        <v>18</v>
      </c>
      <c r="E52" s="69">
        <v>0</v>
      </c>
      <c r="F52" s="69">
        <v>0</v>
      </c>
      <c r="G52" s="69">
        <v>185837.94</v>
      </c>
      <c r="H52" s="69">
        <v>0</v>
      </c>
      <c r="I52" s="13"/>
    </row>
    <row r="53" spans="1:9" ht="15" customHeight="1" x14ac:dyDescent="0.25">
      <c r="A53" s="70">
        <v>3113</v>
      </c>
      <c r="B53" s="79"/>
      <c r="C53" s="79"/>
      <c r="D53" s="68" t="s">
        <v>19</v>
      </c>
      <c r="E53" s="69">
        <v>0</v>
      </c>
      <c r="F53" s="69">
        <v>0</v>
      </c>
      <c r="G53" s="69">
        <v>2537.4</v>
      </c>
      <c r="H53" s="69">
        <v>0</v>
      </c>
    </row>
    <row r="54" spans="1:9" x14ac:dyDescent="0.25">
      <c r="A54" s="70">
        <v>3114</v>
      </c>
      <c r="B54" s="79"/>
      <c r="C54" s="79"/>
      <c r="D54" s="68" t="s">
        <v>20</v>
      </c>
      <c r="E54" s="69">
        <v>0</v>
      </c>
      <c r="F54" s="69">
        <v>0</v>
      </c>
      <c r="G54" s="69">
        <v>2568.2399999999998</v>
      </c>
      <c r="H54" s="69">
        <v>0</v>
      </c>
    </row>
    <row r="55" spans="1:9" ht="15" customHeight="1" x14ac:dyDescent="0.25">
      <c r="A55" s="64">
        <v>312</v>
      </c>
      <c r="B55" s="80"/>
      <c r="C55" s="80"/>
      <c r="D55" s="65" t="s">
        <v>21</v>
      </c>
      <c r="E55" s="66">
        <f>SUM(E56)</f>
        <v>0</v>
      </c>
      <c r="F55" s="66">
        <f>SUM(F56)</f>
        <v>0</v>
      </c>
      <c r="G55" s="66">
        <f>SUM(G56)</f>
        <v>10177.44</v>
      </c>
      <c r="H55" s="66">
        <v>0</v>
      </c>
    </row>
    <row r="56" spans="1:9" x14ac:dyDescent="0.25">
      <c r="A56" s="70">
        <v>3121</v>
      </c>
      <c r="B56" s="81"/>
      <c r="C56" s="79"/>
      <c r="D56" s="68" t="s">
        <v>21</v>
      </c>
      <c r="E56" s="69">
        <v>0</v>
      </c>
      <c r="F56" s="69">
        <v>0</v>
      </c>
      <c r="G56" s="69">
        <v>10177.44</v>
      </c>
      <c r="H56" s="69">
        <v>0</v>
      </c>
    </row>
    <row r="57" spans="1:9" x14ac:dyDescent="0.25">
      <c r="A57" s="64">
        <v>313</v>
      </c>
      <c r="B57" s="80"/>
      <c r="C57" s="80"/>
      <c r="D57" s="65" t="s">
        <v>22</v>
      </c>
      <c r="E57" s="66">
        <f>SUM(E58)</f>
        <v>0</v>
      </c>
      <c r="F57" s="66">
        <f>SUM(F58)</f>
        <v>0</v>
      </c>
      <c r="G57" s="66">
        <f>SUM(G58)</f>
        <v>31505.78</v>
      </c>
      <c r="H57" s="66">
        <v>0</v>
      </c>
    </row>
    <row r="58" spans="1:9" x14ac:dyDescent="0.25">
      <c r="A58" s="70">
        <v>3132</v>
      </c>
      <c r="B58" s="81"/>
      <c r="C58" s="79"/>
      <c r="D58" s="68" t="s">
        <v>102</v>
      </c>
      <c r="E58" s="69">
        <v>0</v>
      </c>
      <c r="F58" s="69">
        <v>0</v>
      </c>
      <c r="G58" s="69">
        <v>31505.78</v>
      </c>
      <c r="H58" s="69">
        <v>0</v>
      </c>
    </row>
    <row r="59" spans="1:9" x14ac:dyDescent="0.25">
      <c r="A59" s="64">
        <v>32</v>
      </c>
      <c r="B59" s="80"/>
      <c r="C59" s="80"/>
      <c r="D59" s="65" t="s">
        <v>24</v>
      </c>
      <c r="E59" s="66">
        <v>40274</v>
      </c>
      <c r="F59" s="66">
        <v>40274</v>
      </c>
      <c r="G59" s="66">
        <f t="shared" ref="G59" si="13">SUM(G60+G62+G64)</f>
        <v>18965.740000000002</v>
      </c>
      <c r="H59" s="66">
        <f t="shared" si="10"/>
        <v>47.091771366141934</v>
      </c>
    </row>
    <row r="60" spans="1:9" x14ac:dyDescent="0.25">
      <c r="A60" s="64">
        <v>321</v>
      </c>
      <c r="B60" s="80"/>
      <c r="C60" s="80"/>
      <c r="D60" s="65" t="s">
        <v>25</v>
      </c>
      <c r="E60" s="66">
        <f>SUM(E61)</f>
        <v>0</v>
      </c>
      <c r="F60" s="66">
        <f>SUM(F61)</f>
        <v>0</v>
      </c>
      <c r="G60" s="66">
        <f>SUM(G61)</f>
        <v>17705.740000000002</v>
      </c>
      <c r="H60" s="66">
        <v>0</v>
      </c>
    </row>
    <row r="61" spans="1:9" x14ac:dyDescent="0.25">
      <c r="A61" s="70">
        <v>3212</v>
      </c>
      <c r="B61" s="79"/>
      <c r="C61" s="79"/>
      <c r="D61" s="68" t="s">
        <v>27</v>
      </c>
      <c r="E61" s="69">
        <v>0</v>
      </c>
      <c r="F61" s="69">
        <v>0</v>
      </c>
      <c r="G61" s="69">
        <v>17705.740000000002</v>
      </c>
      <c r="H61" s="69">
        <v>0</v>
      </c>
    </row>
    <row r="62" spans="1:9" x14ac:dyDescent="0.25">
      <c r="A62" s="64">
        <v>323</v>
      </c>
      <c r="B62" s="79"/>
      <c r="C62" s="79"/>
      <c r="D62" s="65" t="s">
        <v>34</v>
      </c>
      <c r="E62" s="66">
        <f>SUM(E63)</f>
        <v>0</v>
      </c>
      <c r="F62" s="66">
        <f>SUM(F63)</f>
        <v>0</v>
      </c>
      <c r="G62" s="66">
        <f>SUM(G63)</f>
        <v>0</v>
      </c>
      <c r="H62" s="66">
        <f>SUM(E62:G62)</f>
        <v>0</v>
      </c>
    </row>
    <row r="63" spans="1:9" x14ac:dyDescent="0.25">
      <c r="A63" s="70">
        <v>3236</v>
      </c>
      <c r="B63" s="79"/>
      <c r="C63" s="79"/>
      <c r="D63" s="68" t="s">
        <v>90</v>
      </c>
      <c r="E63" s="69">
        <v>0</v>
      </c>
      <c r="F63" s="69">
        <v>0</v>
      </c>
      <c r="G63" s="69">
        <v>0</v>
      </c>
      <c r="H63" s="69">
        <f>SUM(E63:G63)</f>
        <v>0</v>
      </c>
    </row>
    <row r="64" spans="1:9" x14ac:dyDescent="0.25">
      <c r="A64" s="64">
        <v>329</v>
      </c>
      <c r="B64" s="80"/>
      <c r="C64" s="80"/>
      <c r="D64" s="65" t="s">
        <v>92</v>
      </c>
      <c r="E64" s="66">
        <f>SUM(E65)</f>
        <v>0</v>
      </c>
      <c r="F64" s="66">
        <f>SUM(F65)</f>
        <v>0</v>
      </c>
      <c r="G64" s="66">
        <f t="shared" ref="G64" si="14">SUM(G65)</f>
        <v>1260</v>
      </c>
      <c r="H64" s="66">
        <v>0</v>
      </c>
    </row>
    <row r="65" spans="1:10" x14ac:dyDescent="0.25">
      <c r="A65" s="70">
        <v>3295</v>
      </c>
      <c r="B65" s="82"/>
      <c r="C65" s="82"/>
      <c r="D65" s="68" t="s">
        <v>46</v>
      </c>
      <c r="E65" s="69">
        <v>0</v>
      </c>
      <c r="F65" s="69">
        <v>0</v>
      </c>
      <c r="G65" s="69">
        <v>1260</v>
      </c>
      <c r="H65" s="69">
        <v>0</v>
      </c>
    </row>
    <row r="66" spans="1:10" ht="25.5" x14ac:dyDescent="0.25">
      <c r="A66" s="184" t="s">
        <v>103</v>
      </c>
      <c r="B66" s="184"/>
      <c r="C66" s="184"/>
      <c r="D66" s="58" t="s">
        <v>104</v>
      </c>
      <c r="E66" s="59">
        <f>SUM(E67+E113)</f>
        <v>15921.64</v>
      </c>
      <c r="F66" s="59">
        <f>SUM(F67+F113)</f>
        <v>15921.64</v>
      </c>
      <c r="G66" s="59">
        <f>SUM(G67+G113)</f>
        <v>6821.21</v>
      </c>
      <c r="H66" s="59">
        <f t="shared" ref="H66:H69" si="15">SUM(G66/E66)*100</f>
        <v>42.842383071090666</v>
      </c>
    </row>
    <row r="67" spans="1:10" ht="25.5" x14ac:dyDescent="0.25">
      <c r="A67" s="180" t="s">
        <v>105</v>
      </c>
      <c r="B67" s="180"/>
      <c r="C67" s="180"/>
      <c r="D67" s="60" t="s">
        <v>106</v>
      </c>
      <c r="E67" s="61">
        <f>SUM(E68+E77+E81+E92+E96)</f>
        <v>12418.539999999999</v>
      </c>
      <c r="F67" s="61">
        <f>SUM(+F68+F77+F81+F92+F96)</f>
        <v>12418.539999999999</v>
      </c>
      <c r="G67" s="61">
        <f>SUM(G68+G77+G81+G92+G96)</f>
        <v>5606.58</v>
      </c>
      <c r="H67" s="61">
        <f t="shared" si="15"/>
        <v>45.146853011706696</v>
      </c>
      <c r="J67" s="16"/>
    </row>
    <row r="68" spans="1:10" x14ac:dyDescent="0.25">
      <c r="A68" s="177" t="s">
        <v>107</v>
      </c>
      <c r="B68" s="177"/>
      <c r="C68" s="177"/>
      <c r="D68" s="62" t="s">
        <v>108</v>
      </c>
      <c r="E68" s="83">
        <f>SUM(E69+E74)</f>
        <v>681</v>
      </c>
      <c r="F68" s="83">
        <f>SUM(F69+F74)</f>
        <v>681</v>
      </c>
      <c r="G68" s="83">
        <f>SUM(G69+G74)</f>
        <v>195.96</v>
      </c>
      <c r="H68" s="83">
        <f t="shared" si="15"/>
        <v>28.775330396475773</v>
      </c>
    </row>
    <row r="69" spans="1:10" x14ac:dyDescent="0.25">
      <c r="A69" s="64">
        <v>32</v>
      </c>
      <c r="B69" s="65"/>
      <c r="C69" s="65"/>
      <c r="D69" s="65" t="s">
        <v>24</v>
      </c>
      <c r="E69" s="66">
        <v>681</v>
      </c>
      <c r="F69" s="66">
        <v>681</v>
      </c>
      <c r="G69" s="66">
        <f>SUM(G70+G72)</f>
        <v>195.96</v>
      </c>
      <c r="H69" s="66">
        <f t="shared" si="15"/>
        <v>28.775330396475773</v>
      </c>
    </row>
    <row r="70" spans="1:10" ht="15" customHeight="1" x14ac:dyDescent="0.25">
      <c r="A70" s="64">
        <v>322</v>
      </c>
      <c r="B70" s="65"/>
      <c r="C70" s="65"/>
      <c r="D70" s="65" t="s">
        <v>29</v>
      </c>
      <c r="E70" s="66">
        <f t="shared" ref="E70:G70" si="16">SUM(E71)</f>
        <v>0</v>
      </c>
      <c r="F70" s="66">
        <f t="shared" si="16"/>
        <v>0</v>
      </c>
      <c r="G70" s="66">
        <f t="shared" si="16"/>
        <v>195.96</v>
      </c>
      <c r="H70" s="66">
        <v>0</v>
      </c>
    </row>
    <row r="71" spans="1:10" ht="15" customHeight="1" x14ac:dyDescent="0.25">
      <c r="A71" s="84">
        <v>3221</v>
      </c>
      <c r="B71" s="68"/>
      <c r="C71" s="68"/>
      <c r="D71" s="68" t="s">
        <v>84</v>
      </c>
      <c r="E71" s="69">
        <v>0</v>
      </c>
      <c r="F71" s="69">
        <v>0</v>
      </c>
      <c r="G71" s="69">
        <v>195.96</v>
      </c>
      <c r="H71" s="69">
        <v>0</v>
      </c>
    </row>
    <row r="72" spans="1:10" ht="15" customHeight="1" x14ac:dyDescent="0.25">
      <c r="A72" s="85">
        <v>329</v>
      </c>
      <c r="B72" s="65"/>
      <c r="C72" s="65"/>
      <c r="D72" s="65" t="s">
        <v>92</v>
      </c>
      <c r="E72" s="66">
        <v>0</v>
      </c>
      <c r="F72" s="66">
        <v>0</v>
      </c>
      <c r="G72" s="66">
        <f>SUM(G73)</f>
        <v>0</v>
      </c>
      <c r="H72" s="66">
        <v>0</v>
      </c>
    </row>
    <row r="73" spans="1:10" ht="15" customHeight="1" x14ac:dyDescent="0.25">
      <c r="A73" s="84">
        <v>3293</v>
      </c>
      <c r="B73" s="68"/>
      <c r="C73" s="68"/>
      <c r="D73" s="68" t="s">
        <v>44</v>
      </c>
      <c r="E73" s="69">
        <v>0</v>
      </c>
      <c r="F73" s="69">
        <v>0</v>
      </c>
      <c r="G73" s="69">
        <v>0</v>
      </c>
      <c r="H73" s="69">
        <v>0</v>
      </c>
    </row>
    <row r="74" spans="1:10" x14ac:dyDescent="0.25">
      <c r="A74" s="64">
        <v>38</v>
      </c>
      <c r="B74" s="86"/>
      <c r="C74" s="86"/>
      <c r="D74" s="65" t="s">
        <v>109</v>
      </c>
      <c r="E74" s="66">
        <v>0</v>
      </c>
      <c r="F74" s="66">
        <v>0</v>
      </c>
      <c r="G74" s="66">
        <f t="shared" ref="E74:G75" si="17">SUM(G75)</f>
        <v>0</v>
      </c>
      <c r="H74" s="66">
        <v>0</v>
      </c>
    </row>
    <row r="75" spans="1:10" x14ac:dyDescent="0.25">
      <c r="A75" s="64">
        <v>381</v>
      </c>
      <c r="B75" s="86"/>
      <c r="C75" s="86"/>
      <c r="D75" s="65" t="s">
        <v>75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v>0</v>
      </c>
    </row>
    <row r="76" spans="1:10" ht="15" customHeight="1" x14ac:dyDescent="0.25">
      <c r="A76" s="70">
        <v>3812</v>
      </c>
      <c r="B76" s="82"/>
      <c r="C76" s="82"/>
      <c r="D76" s="68" t="s">
        <v>76</v>
      </c>
      <c r="E76" s="69">
        <v>0</v>
      </c>
      <c r="F76" s="69">
        <v>0</v>
      </c>
      <c r="G76" s="69">
        <v>0</v>
      </c>
      <c r="H76" s="69">
        <v>0</v>
      </c>
    </row>
    <row r="77" spans="1:10" ht="15" customHeight="1" x14ac:dyDescent="0.25">
      <c r="A77" s="178" t="s">
        <v>182</v>
      </c>
      <c r="B77" s="179"/>
      <c r="C77" s="179"/>
      <c r="D77" s="62" t="s">
        <v>183</v>
      </c>
      <c r="E77" s="83">
        <f>SUM(E78)</f>
        <v>34.47</v>
      </c>
      <c r="F77" s="83">
        <f>SUM(F78)</f>
        <v>34.47</v>
      </c>
      <c r="G77" s="83">
        <f>SUM(G78)</f>
        <v>10.53</v>
      </c>
      <c r="H77" s="83">
        <f>SUM(G77/E77*100)</f>
        <v>30.54830287206266</v>
      </c>
    </row>
    <row r="78" spans="1:10" ht="15" customHeight="1" x14ac:dyDescent="0.25">
      <c r="A78" s="73">
        <v>32</v>
      </c>
      <c r="B78" s="65"/>
      <c r="C78" s="65"/>
      <c r="D78" s="65" t="s">
        <v>24</v>
      </c>
      <c r="E78" s="66">
        <v>34.47</v>
      </c>
      <c r="F78" s="66">
        <v>34.47</v>
      </c>
      <c r="G78" s="66">
        <f t="shared" ref="E78:G79" si="18">SUM(G79)</f>
        <v>10.53</v>
      </c>
      <c r="H78" s="66">
        <f>SUM(G78/E78)*100</f>
        <v>30.54830287206266</v>
      </c>
    </row>
    <row r="79" spans="1:10" ht="15" customHeight="1" x14ac:dyDescent="0.25">
      <c r="A79" s="73">
        <v>322</v>
      </c>
      <c r="B79" s="65"/>
      <c r="C79" s="65"/>
      <c r="D79" s="65" t="s">
        <v>29</v>
      </c>
      <c r="E79" s="66">
        <f t="shared" si="18"/>
        <v>0</v>
      </c>
      <c r="F79" s="66">
        <f t="shared" si="18"/>
        <v>0</v>
      </c>
      <c r="G79" s="66">
        <f t="shared" si="18"/>
        <v>10.53</v>
      </c>
      <c r="H79" s="66">
        <v>0</v>
      </c>
    </row>
    <row r="80" spans="1:10" ht="15" customHeight="1" x14ac:dyDescent="0.25">
      <c r="A80" s="74">
        <v>3221</v>
      </c>
      <c r="B80" s="68"/>
      <c r="C80" s="68"/>
      <c r="D80" s="68" t="s">
        <v>84</v>
      </c>
      <c r="E80" s="69">
        <v>0</v>
      </c>
      <c r="F80" s="69">
        <v>0</v>
      </c>
      <c r="G80" s="69">
        <v>10.53</v>
      </c>
      <c r="H80" s="69">
        <v>0</v>
      </c>
    </row>
    <row r="81" spans="1:8" ht="15" customHeight="1" x14ac:dyDescent="0.25">
      <c r="A81" s="177" t="s">
        <v>220</v>
      </c>
      <c r="B81" s="177"/>
      <c r="C81" s="177"/>
      <c r="D81" s="62" t="s">
        <v>221</v>
      </c>
      <c r="E81" s="63">
        <f>SUM(E82)</f>
        <v>3127.28</v>
      </c>
      <c r="F81" s="63">
        <f>SUM(F82)</f>
        <v>3127.28</v>
      </c>
      <c r="G81" s="63">
        <f>SUM(G82)</f>
        <v>1086.6199999999999</v>
      </c>
      <c r="H81" s="63">
        <f>SUM(G81/E81)*100</f>
        <v>34.746488961653569</v>
      </c>
    </row>
    <row r="82" spans="1:8" ht="15" customHeight="1" x14ac:dyDescent="0.25">
      <c r="A82" s="73">
        <v>32</v>
      </c>
      <c r="B82" s="65"/>
      <c r="C82" s="65"/>
      <c r="D82" s="65" t="s">
        <v>24</v>
      </c>
      <c r="E82" s="66">
        <v>3127.28</v>
      </c>
      <c r="F82" s="66">
        <v>3127.28</v>
      </c>
      <c r="G82" s="66">
        <f>SUM(G83+G87+G90)</f>
        <v>1086.6199999999999</v>
      </c>
      <c r="H82" s="66">
        <f>SUM(G82/E82*100)</f>
        <v>34.746488961653569</v>
      </c>
    </row>
    <row r="83" spans="1:8" ht="15" customHeight="1" x14ac:dyDescent="0.25">
      <c r="A83" s="73">
        <v>322</v>
      </c>
      <c r="B83" s="65"/>
      <c r="C83" s="65"/>
      <c r="D83" s="65" t="s">
        <v>29</v>
      </c>
      <c r="E83" s="66">
        <f>SUM(E84:E86)</f>
        <v>0</v>
      </c>
      <c r="F83" s="66">
        <f>SUM(F84:F86)</f>
        <v>0</v>
      </c>
      <c r="G83" s="66">
        <f t="shared" ref="G83" si="19">SUM(G84:G86)</f>
        <v>106.62</v>
      </c>
      <c r="H83" s="66">
        <v>0</v>
      </c>
    </row>
    <row r="84" spans="1:8" ht="15" customHeight="1" x14ac:dyDescent="0.25">
      <c r="A84" s="74">
        <v>3221</v>
      </c>
      <c r="B84" s="68"/>
      <c r="C84" s="68"/>
      <c r="D84" s="68" t="s">
        <v>84</v>
      </c>
      <c r="E84" s="69">
        <v>0</v>
      </c>
      <c r="F84" s="69">
        <v>0</v>
      </c>
      <c r="G84" s="69">
        <v>0</v>
      </c>
      <c r="H84" s="69">
        <v>0</v>
      </c>
    </row>
    <row r="85" spans="1:8" ht="15" customHeight="1" x14ac:dyDescent="0.25">
      <c r="A85" s="74">
        <v>3222</v>
      </c>
      <c r="B85" s="68"/>
      <c r="C85" s="68"/>
      <c r="D85" s="68" t="s">
        <v>30</v>
      </c>
      <c r="E85" s="69">
        <v>0</v>
      </c>
      <c r="F85" s="69">
        <v>0</v>
      </c>
      <c r="G85" s="69">
        <v>106.62</v>
      </c>
      <c r="H85" s="69">
        <v>0</v>
      </c>
    </row>
    <row r="86" spans="1:8" ht="15" customHeight="1" x14ac:dyDescent="0.25">
      <c r="A86" s="74">
        <v>3225</v>
      </c>
      <c r="B86" s="68"/>
      <c r="C86" s="68"/>
      <c r="D86" s="68" t="s">
        <v>32</v>
      </c>
      <c r="E86" s="69">
        <v>0</v>
      </c>
      <c r="F86" s="69">
        <v>0</v>
      </c>
      <c r="G86" s="69">
        <v>0</v>
      </c>
      <c r="H86" s="69">
        <v>0</v>
      </c>
    </row>
    <row r="87" spans="1:8" ht="15" customHeight="1" x14ac:dyDescent="0.25">
      <c r="A87" s="73">
        <v>323</v>
      </c>
      <c r="B87" s="65"/>
      <c r="C87" s="65"/>
      <c r="D87" s="65" t="s">
        <v>34</v>
      </c>
      <c r="E87" s="66">
        <f>SUM(E88:E89)</f>
        <v>0</v>
      </c>
      <c r="F87" s="66">
        <f>SUM(F88:F89)</f>
        <v>0</v>
      </c>
      <c r="G87" s="66">
        <f t="shared" ref="G87" si="20">SUM(G88:G89)</f>
        <v>0</v>
      </c>
      <c r="H87" s="66">
        <v>0</v>
      </c>
    </row>
    <row r="88" spans="1:8" ht="15" customHeight="1" x14ac:dyDescent="0.25">
      <c r="A88" s="74">
        <v>3234</v>
      </c>
      <c r="B88" s="68"/>
      <c r="C88" s="68"/>
      <c r="D88" s="68" t="s">
        <v>37</v>
      </c>
      <c r="E88" s="69">
        <v>0</v>
      </c>
      <c r="F88" s="69">
        <v>0</v>
      </c>
      <c r="G88" s="69">
        <v>0</v>
      </c>
      <c r="H88" s="69">
        <v>0</v>
      </c>
    </row>
    <row r="89" spans="1:8" ht="15" customHeight="1" x14ac:dyDescent="0.25">
      <c r="A89" s="74">
        <v>3236</v>
      </c>
      <c r="B89" s="68"/>
      <c r="C89" s="68"/>
      <c r="D89" s="68" t="s">
        <v>90</v>
      </c>
      <c r="E89" s="69">
        <v>0</v>
      </c>
      <c r="F89" s="69">
        <v>0</v>
      </c>
      <c r="G89" s="69">
        <v>0</v>
      </c>
      <c r="H89" s="69" t="s">
        <v>223</v>
      </c>
    </row>
    <row r="90" spans="1:8" ht="15" customHeight="1" x14ac:dyDescent="0.25">
      <c r="A90" s="73">
        <v>329</v>
      </c>
      <c r="B90" s="80"/>
      <c r="C90" s="80"/>
      <c r="D90" s="65" t="s">
        <v>110</v>
      </c>
      <c r="E90" s="66">
        <f>SUM(E91)</f>
        <v>0</v>
      </c>
      <c r="F90" s="66">
        <f>SUM(F91)</f>
        <v>0</v>
      </c>
      <c r="G90" s="66">
        <f t="shared" ref="G90" si="21">SUM(G91)</f>
        <v>980</v>
      </c>
      <c r="H90" s="66">
        <v>0</v>
      </c>
    </row>
    <row r="91" spans="1:8" ht="15" customHeight="1" x14ac:dyDescent="0.25">
      <c r="A91" s="74">
        <v>3299</v>
      </c>
      <c r="B91" s="68"/>
      <c r="C91" s="68"/>
      <c r="D91" s="68" t="s">
        <v>111</v>
      </c>
      <c r="E91" s="69">
        <v>0</v>
      </c>
      <c r="F91" s="69">
        <v>0</v>
      </c>
      <c r="G91" s="69">
        <v>980</v>
      </c>
      <c r="H91" s="69">
        <v>0</v>
      </c>
    </row>
    <row r="92" spans="1:8" ht="15" customHeight="1" x14ac:dyDescent="0.25">
      <c r="A92" s="178" t="s">
        <v>181</v>
      </c>
      <c r="B92" s="179"/>
      <c r="C92" s="179"/>
      <c r="D92" s="62" t="s">
        <v>112</v>
      </c>
      <c r="E92" s="83">
        <f>SUM(E93)</f>
        <v>15.49</v>
      </c>
      <c r="F92" s="83">
        <f>SUM(F93)</f>
        <v>15.49</v>
      </c>
      <c r="G92" s="83">
        <f>SUM(G93)</f>
        <v>1.53</v>
      </c>
      <c r="H92" s="83">
        <f>SUM(G92/E92*100)</f>
        <v>9.8773402194964497</v>
      </c>
    </row>
    <row r="93" spans="1:8" ht="15" customHeight="1" x14ac:dyDescent="0.25">
      <c r="A93" s="73">
        <v>32</v>
      </c>
      <c r="B93" s="65"/>
      <c r="C93" s="65"/>
      <c r="D93" s="65" t="s">
        <v>24</v>
      </c>
      <c r="E93" s="66">
        <v>15.49</v>
      </c>
      <c r="F93" s="66">
        <v>15.49</v>
      </c>
      <c r="G93" s="66">
        <f t="shared" ref="E93:G94" si="22">SUM(G94)</f>
        <v>1.53</v>
      </c>
      <c r="H93" s="66">
        <f>SUM(G93/E93)*100</f>
        <v>9.8773402194964497</v>
      </c>
    </row>
    <row r="94" spans="1:8" ht="15" customHeight="1" x14ac:dyDescent="0.25">
      <c r="A94" s="73">
        <v>322</v>
      </c>
      <c r="B94" s="65"/>
      <c r="C94" s="65"/>
      <c r="D94" s="65" t="s">
        <v>29</v>
      </c>
      <c r="E94" s="66">
        <f t="shared" si="22"/>
        <v>0</v>
      </c>
      <c r="F94" s="66">
        <f t="shared" si="22"/>
        <v>0</v>
      </c>
      <c r="G94" s="66">
        <f t="shared" si="22"/>
        <v>1.53</v>
      </c>
      <c r="H94" s="66">
        <v>0</v>
      </c>
    </row>
    <row r="95" spans="1:8" ht="15" customHeight="1" x14ac:dyDescent="0.25">
      <c r="A95" s="74">
        <v>3221</v>
      </c>
      <c r="B95" s="68"/>
      <c r="C95" s="68"/>
      <c r="D95" s="68" t="s">
        <v>84</v>
      </c>
      <c r="E95" s="69">
        <v>0</v>
      </c>
      <c r="F95" s="69">
        <v>0</v>
      </c>
      <c r="G95" s="69">
        <v>1.53</v>
      </c>
      <c r="H95" s="69">
        <v>0</v>
      </c>
    </row>
    <row r="96" spans="1:8" ht="15" customHeight="1" x14ac:dyDescent="0.25">
      <c r="A96" s="177" t="s">
        <v>192</v>
      </c>
      <c r="B96" s="177"/>
      <c r="C96" s="177"/>
      <c r="D96" s="142" t="s">
        <v>217</v>
      </c>
      <c r="E96" s="63">
        <f>SUM(E97+E107+E110)</f>
        <v>8560.2999999999993</v>
      </c>
      <c r="F96" s="63">
        <f>SUM(F97+F107+F110)</f>
        <v>8560.2999999999993</v>
      </c>
      <c r="G96" s="63">
        <f>SUM(G97+G107+G110)</f>
        <v>4311.9399999999996</v>
      </c>
      <c r="H96" s="63">
        <f>SUM(G96/E96)*100</f>
        <v>50.371365489527228</v>
      </c>
    </row>
    <row r="97" spans="1:10" x14ac:dyDescent="0.25">
      <c r="A97" s="73">
        <v>32</v>
      </c>
      <c r="B97" s="65"/>
      <c r="C97" s="65"/>
      <c r="D97" s="65" t="s">
        <v>24</v>
      </c>
      <c r="E97" s="66">
        <v>6749.75</v>
      </c>
      <c r="F97" s="66">
        <v>6749.75</v>
      </c>
      <c r="G97" s="66">
        <f>SUM(G98+G100+G104)</f>
        <v>4311.9399999999996</v>
      </c>
      <c r="H97" s="66">
        <f>SUM(G97/E97)*100</f>
        <v>63.882958628097327</v>
      </c>
    </row>
    <row r="98" spans="1:10" ht="15" customHeight="1" x14ac:dyDescent="0.25">
      <c r="A98" s="73">
        <v>321</v>
      </c>
      <c r="B98" s="65"/>
      <c r="C98" s="65"/>
      <c r="D98" s="65" t="s">
        <v>25</v>
      </c>
      <c r="E98" s="66">
        <f>SUM(E99)</f>
        <v>0</v>
      </c>
      <c r="F98" s="66">
        <f>SUM(F99)</f>
        <v>0</v>
      </c>
      <c r="G98" s="66">
        <f>SUM(G99)</f>
        <v>0</v>
      </c>
      <c r="H98" s="66">
        <v>0</v>
      </c>
    </row>
    <row r="99" spans="1:10" x14ac:dyDescent="0.25">
      <c r="A99" s="87">
        <v>3211</v>
      </c>
      <c r="B99" s="68"/>
      <c r="C99" s="68"/>
      <c r="D99" s="68" t="s">
        <v>81</v>
      </c>
      <c r="E99" s="69">
        <v>0</v>
      </c>
      <c r="F99" s="69">
        <v>0</v>
      </c>
      <c r="G99" s="69">
        <v>0</v>
      </c>
      <c r="H99" s="69">
        <v>0</v>
      </c>
    </row>
    <row r="100" spans="1:10" ht="15" customHeight="1" x14ac:dyDescent="0.25">
      <c r="A100" s="73">
        <v>322</v>
      </c>
      <c r="B100" s="65"/>
      <c r="C100" s="65"/>
      <c r="D100" s="65" t="s">
        <v>29</v>
      </c>
      <c r="E100" s="66">
        <f>SUM(E101:E103)</f>
        <v>0</v>
      </c>
      <c r="F100" s="66">
        <f>SUM(F101:F103)</f>
        <v>0</v>
      </c>
      <c r="G100" s="66">
        <f>SUM(G101:G103)</f>
        <v>4311.9399999999996</v>
      </c>
      <c r="H100" s="66">
        <v>0</v>
      </c>
    </row>
    <row r="101" spans="1:10" ht="15" customHeight="1" x14ac:dyDescent="0.25">
      <c r="A101" s="87">
        <v>3221</v>
      </c>
      <c r="B101" s="68"/>
      <c r="C101" s="68"/>
      <c r="D101" s="68" t="s">
        <v>84</v>
      </c>
      <c r="E101" s="69">
        <v>0</v>
      </c>
      <c r="F101" s="69">
        <v>0</v>
      </c>
      <c r="G101" s="69">
        <v>0</v>
      </c>
      <c r="H101" s="69">
        <v>0</v>
      </c>
    </row>
    <row r="102" spans="1:10" x14ac:dyDescent="0.25">
      <c r="A102" s="87">
        <v>3222</v>
      </c>
      <c r="B102" s="68"/>
      <c r="C102" s="68"/>
      <c r="D102" s="68" t="s">
        <v>30</v>
      </c>
      <c r="E102" s="69">
        <v>0</v>
      </c>
      <c r="F102" s="69">
        <v>0</v>
      </c>
      <c r="G102" s="107">
        <v>4311.9399999999996</v>
      </c>
      <c r="H102" s="69">
        <v>0</v>
      </c>
    </row>
    <row r="103" spans="1:10" x14ac:dyDescent="0.25">
      <c r="A103" s="87">
        <v>3225</v>
      </c>
      <c r="B103" s="68"/>
      <c r="C103" s="68"/>
      <c r="D103" s="68" t="s">
        <v>32</v>
      </c>
      <c r="E103" s="69">
        <v>0</v>
      </c>
      <c r="F103" s="69">
        <v>0</v>
      </c>
      <c r="G103" s="69">
        <v>0</v>
      </c>
      <c r="H103" s="69">
        <v>0</v>
      </c>
    </row>
    <row r="104" spans="1:10" x14ac:dyDescent="0.25">
      <c r="A104" s="73">
        <v>323</v>
      </c>
      <c r="B104" s="65"/>
      <c r="C104" s="65"/>
      <c r="D104" s="65" t="s">
        <v>34</v>
      </c>
      <c r="E104" s="66">
        <f>SUM(E105:E106)</f>
        <v>0</v>
      </c>
      <c r="F104" s="66">
        <f>SUM(F105:F106)</f>
        <v>0</v>
      </c>
      <c r="G104" s="66">
        <f>SUM(G105:G106)</f>
        <v>0</v>
      </c>
      <c r="H104" s="66">
        <v>0</v>
      </c>
    </row>
    <row r="105" spans="1:10" ht="15" customHeight="1" x14ac:dyDescent="0.25">
      <c r="A105" s="74">
        <v>3231</v>
      </c>
      <c r="B105" s="68"/>
      <c r="C105" s="68"/>
      <c r="D105" s="68" t="s">
        <v>35</v>
      </c>
      <c r="E105" s="69">
        <v>0</v>
      </c>
      <c r="F105" s="69">
        <v>0</v>
      </c>
      <c r="G105" s="69">
        <v>0</v>
      </c>
      <c r="H105" s="69">
        <v>0</v>
      </c>
    </row>
    <row r="106" spans="1:10" ht="15" customHeight="1" x14ac:dyDescent="0.25">
      <c r="A106" s="74">
        <v>3236</v>
      </c>
      <c r="B106" s="68"/>
      <c r="C106" s="68"/>
      <c r="D106" s="68" t="s">
        <v>90</v>
      </c>
      <c r="E106" s="69">
        <v>0</v>
      </c>
      <c r="F106" s="69">
        <v>0</v>
      </c>
      <c r="G106" s="69">
        <v>0</v>
      </c>
      <c r="H106" s="69">
        <v>0</v>
      </c>
    </row>
    <row r="107" spans="1:10" ht="25.5" customHeight="1" x14ac:dyDescent="0.25">
      <c r="A107" s="73">
        <v>37</v>
      </c>
      <c r="B107" s="72"/>
      <c r="C107" s="72"/>
      <c r="D107" s="65" t="s">
        <v>97</v>
      </c>
      <c r="E107" s="66">
        <v>1756.55</v>
      </c>
      <c r="F107" s="66">
        <v>1756.55</v>
      </c>
      <c r="G107" s="66">
        <f t="shared" ref="G107" si="23">SUM(G109)</f>
        <v>0</v>
      </c>
      <c r="H107" s="66">
        <f>SUM(G107/F107)*100</f>
        <v>0</v>
      </c>
      <c r="J107" s="16"/>
    </row>
    <row r="108" spans="1:10" ht="15" customHeight="1" x14ac:dyDescent="0.25">
      <c r="A108" s="73">
        <v>372</v>
      </c>
      <c r="B108" s="72"/>
      <c r="C108" s="72"/>
      <c r="D108" s="65" t="s">
        <v>98</v>
      </c>
      <c r="E108" s="66">
        <f>SUM(E109)</f>
        <v>0</v>
      </c>
      <c r="F108" s="66">
        <f>SUM(F109)</f>
        <v>0</v>
      </c>
      <c r="G108" s="66">
        <f t="shared" ref="G108" si="24">SUM(G109)</f>
        <v>0</v>
      </c>
      <c r="H108" s="66">
        <v>0</v>
      </c>
    </row>
    <row r="109" spans="1:10" ht="15" customHeight="1" x14ac:dyDescent="0.25">
      <c r="A109" s="74">
        <v>3722</v>
      </c>
      <c r="B109" s="75"/>
      <c r="C109" s="75"/>
      <c r="D109" s="68" t="s">
        <v>99</v>
      </c>
      <c r="E109" s="69">
        <v>0</v>
      </c>
      <c r="F109" s="69">
        <v>0</v>
      </c>
      <c r="G109" s="69">
        <v>0</v>
      </c>
      <c r="H109" s="69">
        <v>0</v>
      </c>
    </row>
    <row r="110" spans="1:10" x14ac:dyDescent="0.25">
      <c r="A110" s="73">
        <v>38</v>
      </c>
      <c r="B110" s="86"/>
      <c r="C110" s="86"/>
      <c r="D110" s="65" t="s">
        <v>109</v>
      </c>
      <c r="E110" s="66">
        <v>54</v>
      </c>
      <c r="F110" s="66">
        <v>54</v>
      </c>
      <c r="G110" s="66">
        <f t="shared" ref="E110:G111" si="25">SUM(G111)</f>
        <v>0</v>
      </c>
      <c r="H110" s="66">
        <f>SUM(G110/F110*100)</f>
        <v>0</v>
      </c>
    </row>
    <row r="111" spans="1:10" x14ac:dyDescent="0.25">
      <c r="A111" s="73">
        <v>381</v>
      </c>
      <c r="B111" s="86"/>
      <c r="C111" s="86"/>
      <c r="D111" s="65" t="s">
        <v>75</v>
      </c>
      <c r="E111" s="66">
        <f t="shared" si="25"/>
        <v>0</v>
      </c>
      <c r="F111" s="66">
        <f t="shared" si="25"/>
        <v>0</v>
      </c>
      <c r="G111" s="66">
        <f t="shared" si="25"/>
        <v>0</v>
      </c>
      <c r="H111" s="66">
        <v>0</v>
      </c>
    </row>
    <row r="112" spans="1:10" ht="15" customHeight="1" x14ac:dyDescent="0.25">
      <c r="A112" s="74">
        <v>3812</v>
      </c>
      <c r="B112" s="82"/>
      <c r="C112" s="82"/>
      <c r="D112" s="68" t="s">
        <v>76</v>
      </c>
      <c r="E112" s="69">
        <v>0</v>
      </c>
      <c r="F112" s="69">
        <v>0</v>
      </c>
      <c r="G112" s="69">
        <v>0</v>
      </c>
      <c r="H112" s="69">
        <v>0</v>
      </c>
    </row>
    <row r="113" spans="1:8" x14ac:dyDescent="0.25">
      <c r="A113" s="180" t="s">
        <v>113</v>
      </c>
      <c r="B113" s="180"/>
      <c r="C113" s="180"/>
      <c r="D113" s="60" t="s">
        <v>114</v>
      </c>
      <c r="E113" s="61">
        <f>SUM(E114+E121)</f>
        <v>3503.1</v>
      </c>
      <c r="F113" s="61">
        <f>SUM(F114+F121)</f>
        <v>3503.1</v>
      </c>
      <c r="G113" s="61">
        <f>SUM(G114+G121)</f>
        <v>1214.6300000000001</v>
      </c>
      <c r="H113" s="61">
        <f>SUM(G113/E113*100)</f>
        <v>34.673003910821848</v>
      </c>
    </row>
    <row r="114" spans="1:8" x14ac:dyDescent="0.25">
      <c r="A114" s="177" t="s">
        <v>192</v>
      </c>
      <c r="B114" s="177"/>
      <c r="C114" s="177"/>
      <c r="D114" s="62" t="s">
        <v>217</v>
      </c>
      <c r="E114" s="63">
        <f>SUM(E115)</f>
        <v>833.1</v>
      </c>
      <c r="F114" s="63">
        <f>SUM(F115)</f>
        <v>833.1</v>
      </c>
      <c r="G114" s="63">
        <f>SUM(G115)</f>
        <v>0</v>
      </c>
      <c r="H114" s="63">
        <f>SUM(G114/E114)*100</f>
        <v>0</v>
      </c>
    </row>
    <row r="115" spans="1:8" ht="15" customHeight="1" x14ac:dyDescent="0.25">
      <c r="A115" s="64">
        <v>42</v>
      </c>
      <c r="B115" s="72"/>
      <c r="C115" s="72"/>
      <c r="D115" s="65" t="s">
        <v>119</v>
      </c>
      <c r="E115" s="66">
        <v>833.1</v>
      </c>
      <c r="F115" s="66">
        <v>833.1</v>
      </c>
      <c r="G115" s="66">
        <f>SUM(G116+G119)</f>
        <v>0</v>
      </c>
      <c r="H115" s="66">
        <f>SUM(G115/F115*100)</f>
        <v>0</v>
      </c>
    </row>
    <row r="116" spans="1:8" x14ac:dyDescent="0.25">
      <c r="A116" s="64">
        <v>422</v>
      </c>
      <c r="B116" s="72"/>
      <c r="C116" s="72"/>
      <c r="D116" s="65" t="s">
        <v>115</v>
      </c>
      <c r="E116" s="66">
        <v>0</v>
      </c>
      <c r="F116" s="66">
        <v>0</v>
      </c>
      <c r="G116" s="66">
        <f>SUM(G117:G118)</f>
        <v>0</v>
      </c>
      <c r="H116" s="66">
        <f>SUM(E116:G116)</f>
        <v>0</v>
      </c>
    </row>
    <row r="117" spans="1:8" ht="15" customHeight="1" x14ac:dyDescent="0.25">
      <c r="A117" s="70">
        <v>4221</v>
      </c>
      <c r="B117" s="75"/>
      <c r="C117" s="75"/>
      <c r="D117" s="68" t="s">
        <v>55</v>
      </c>
      <c r="E117" s="69">
        <v>0</v>
      </c>
      <c r="F117" s="69">
        <v>0</v>
      </c>
      <c r="G117" s="69">
        <v>0</v>
      </c>
      <c r="H117" s="69">
        <f>SUM(E117:G117)</f>
        <v>0</v>
      </c>
    </row>
    <row r="118" spans="1:8" ht="15" customHeight="1" x14ac:dyDescent="0.25">
      <c r="A118" s="70">
        <v>4226</v>
      </c>
      <c r="B118" s="75"/>
      <c r="C118" s="75"/>
      <c r="D118" s="68" t="s">
        <v>208</v>
      </c>
      <c r="E118" s="69">
        <v>0</v>
      </c>
      <c r="F118" s="69">
        <v>0</v>
      </c>
      <c r="G118" s="69">
        <v>0</v>
      </c>
      <c r="H118" s="69">
        <v>0</v>
      </c>
    </row>
    <row r="119" spans="1:8" ht="15" customHeight="1" x14ac:dyDescent="0.25">
      <c r="A119" s="64">
        <v>424</v>
      </c>
      <c r="B119" s="72"/>
      <c r="C119" s="72"/>
      <c r="D119" s="65" t="s">
        <v>116</v>
      </c>
      <c r="E119" s="66">
        <f>SUM(E120)</f>
        <v>0</v>
      </c>
      <c r="F119" s="66">
        <f>SUM(F120)</f>
        <v>0</v>
      </c>
      <c r="G119" s="66">
        <f>SUM(G120)</f>
        <v>0</v>
      </c>
      <c r="H119" s="66">
        <v>0</v>
      </c>
    </row>
    <row r="120" spans="1:8" x14ac:dyDescent="0.25">
      <c r="A120" s="70">
        <v>4241</v>
      </c>
      <c r="B120" s="75"/>
      <c r="C120" s="75"/>
      <c r="D120" s="68" t="s">
        <v>117</v>
      </c>
      <c r="E120" s="69">
        <v>0</v>
      </c>
      <c r="F120" s="69">
        <v>0</v>
      </c>
      <c r="G120" s="69">
        <v>0</v>
      </c>
      <c r="H120" s="69">
        <v>0</v>
      </c>
    </row>
    <row r="121" spans="1:8" s="136" customFormat="1" x14ac:dyDescent="0.25">
      <c r="A121" s="177" t="s">
        <v>222</v>
      </c>
      <c r="B121" s="177"/>
      <c r="C121" s="177"/>
      <c r="D121" s="137" t="s">
        <v>218</v>
      </c>
      <c r="E121" s="63">
        <f>SUM(E122)</f>
        <v>2670</v>
      </c>
      <c r="F121" s="63">
        <f>SUM(F122)</f>
        <v>2670</v>
      </c>
      <c r="G121" s="63">
        <f>SUM(G122)</f>
        <v>1214.6300000000001</v>
      </c>
      <c r="H121" s="63">
        <f>SUM(G121/E121)*100</f>
        <v>45.491760299625469</v>
      </c>
    </row>
    <row r="122" spans="1:8" s="136" customFormat="1" ht="15" customHeight="1" x14ac:dyDescent="0.25">
      <c r="A122" s="138">
        <v>42</v>
      </c>
      <c r="B122" s="72"/>
      <c r="C122" s="72"/>
      <c r="D122" s="65" t="s">
        <v>119</v>
      </c>
      <c r="E122" s="66">
        <v>2670</v>
      </c>
      <c r="F122" s="66">
        <v>2670</v>
      </c>
      <c r="G122" s="66">
        <f>SUM(G123+G126)</f>
        <v>1214.6300000000001</v>
      </c>
      <c r="H122" s="66">
        <f>SUM(G122/F122*100)</f>
        <v>45.491760299625469</v>
      </c>
    </row>
    <row r="123" spans="1:8" s="136" customFormat="1" x14ac:dyDescent="0.25">
      <c r="A123" s="138">
        <v>422</v>
      </c>
      <c r="B123" s="72"/>
      <c r="C123" s="72"/>
      <c r="D123" s="65" t="s">
        <v>115</v>
      </c>
      <c r="E123" s="66">
        <v>0</v>
      </c>
      <c r="F123" s="66">
        <v>0</v>
      </c>
      <c r="G123" s="66">
        <f>SUM(G124:G125)</f>
        <v>1139.6300000000001</v>
      </c>
      <c r="H123" s="66">
        <f>SUM(E123:G123)</f>
        <v>1139.6300000000001</v>
      </c>
    </row>
    <row r="124" spans="1:8" s="136" customFormat="1" x14ac:dyDescent="0.25">
      <c r="A124" s="70">
        <v>4221</v>
      </c>
      <c r="B124" s="75"/>
      <c r="C124" s="75"/>
      <c r="D124" s="68" t="s">
        <v>55</v>
      </c>
      <c r="E124" s="69">
        <v>0</v>
      </c>
      <c r="F124" s="69">
        <v>0</v>
      </c>
      <c r="G124" s="69">
        <v>0</v>
      </c>
      <c r="H124" s="69">
        <f>SUM(E124:G124)</f>
        <v>0</v>
      </c>
    </row>
    <row r="125" spans="1:8" x14ac:dyDescent="0.25">
      <c r="A125" s="70">
        <v>4226</v>
      </c>
      <c r="B125" s="75"/>
      <c r="C125" s="75"/>
      <c r="D125" s="68" t="s">
        <v>208</v>
      </c>
      <c r="E125" s="69">
        <v>0</v>
      </c>
      <c r="F125" s="69">
        <v>0</v>
      </c>
      <c r="G125" s="69">
        <v>1139.6300000000001</v>
      </c>
      <c r="H125" s="69">
        <v>0</v>
      </c>
    </row>
    <row r="126" spans="1:8" ht="15" customHeight="1" x14ac:dyDescent="0.25">
      <c r="A126" s="138">
        <v>424</v>
      </c>
      <c r="B126" s="72"/>
      <c r="C126" s="72"/>
      <c r="D126" s="65" t="s">
        <v>116</v>
      </c>
      <c r="E126" s="66">
        <f>SUM(E127)</f>
        <v>0</v>
      </c>
      <c r="F126" s="66">
        <f>SUM(F127)</f>
        <v>0</v>
      </c>
      <c r="G126" s="66">
        <f>SUM(G127)</f>
        <v>75</v>
      </c>
      <c r="H126" s="66">
        <v>0</v>
      </c>
    </row>
    <row r="127" spans="1:8" x14ac:dyDescent="0.25">
      <c r="A127" s="70">
        <v>4241</v>
      </c>
      <c r="B127" s="75"/>
      <c r="C127" s="75"/>
      <c r="D127" s="68" t="s">
        <v>117</v>
      </c>
      <c r="E127" s="69">
        <v>0</v>
      </c>
      <c r="F127" s="69">
        <v>0</v>
      </c>
      <c r="G127" s="69">
        <v>75</v>
      </c>
      <c r="H127" s="69">
        <v>0</v>
      </c>
    </row>
    <row r="128" spans="1:8" x14ac:dyDescent="0.25">
      <c r="A128" s="190"/>
      <c r="B128" s="190"/>
      <c r="C128" s="190"/>
      <c r="D128" s="60" t="s">
        <v>118</v>
      </c>
      <c r="E128" s="61">
        <f>SUM(E13+E66)</f>
        <v>589201.88</v>
      </c>
      <c r="F128" s="61">
        <f>SUM(F13+F66)</f>
        <v>589201.88</v>
      </c>
      <c r="G128" s="88">
        <f>SUM(G13+G66)</f>
        <v>315800.81</v>
      </c>
      <c r="H128" s="88">
        <f>SUM(G128/E128)*100</f>
        <v>53.598065573042639</v>
      </c>
    </row>
    <row r="129" spans="1:7" x14ac:dyDescent="0.25">
      <c r="A129" s="3"/>
      <c r="B129" s="3"/>
      <c r="C129" s="3"/>
      <c r="D129" s="3"/>
      <c r="E129" s="3"/>
      <c r="F129" s="3"/>
    </row>
    <row r="131" spans="1:7" x14ac:dyDescent="0.25">
      <c r="F131" s="150" t="s">
        <v>67</v>
      </c>
      <c r="G131" s="150"/>
    </row>
    <row r="132" spans="1:7" x14ac:dyDescent="0.25">
      <c r="A132" s="3"/>
      <c r="B132" s="3"/>
      <c r="C132" s="3" t="s">
        <v>67</v>
      </c>
      <c r="F132" t="s">
        <v>68</v>
      </c>
    </row>
    <row r="133" spans="1:7" x14ac:dyDescent="0.25">
      <c r="A133" s="3"/>
      <c r="B133" s="3"/>
      <c r="C133" s="3" t="s">
        <v>68</v>
      </c>
      <c r="D133" s="3"/>
      <c r="E133" s="3"/>
      <c r="F133" s="3"/>
    </row>
    <row r="138" spans="1:7" ht="47.25" customHeight="1" x14ac:dyDescent="0.25"/>
    <row r="151" spans="1:6" x14ac:dyDescent="0.25">
      <c r="A151" s="10"/>
      <c r="B151" s="11"/>
      <c r="C151" s="8"/>
      <c r="D151" s="8"/>
      <c r="E151" s="8"/>
      <c r="F151" s="8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</sheetData>
  <mergeCells count="27">
    <mergeCell ref="F131:G131"/>
    <mergeCell ref="A68:C68"/>
    <mergeCell ref="A2:G2"/>
    <mergeCell ref="A1:G1"/>
    <mergeCell ref="A3:G3"/>
    <mergeCell ref="A66:C66"/>
    <mergeCell ref="A67:C67"/>
    <mergeCell ref="A16:C16"/>
    <mergeCell ref="A48:C48"/>
    <mergeCell ref="A49:C49"/>
    <mergeCell ref="A4:C4"/>
    <mergeCell ref="A13:C13"/>
    <mergeCell ref="A14:C14"/>
    <mergeCell ref="A15:C15"/>
    <mergeCell ref="A5:B5"/>
    <mergeCell ref="A128:C128"/>
    <mergeCell ref="A8:B8"/>
    <mergeCell ref="A9:B9"/>
    <mergeCell ref="A11:B11"/>
    <mergeCell ref="A10:B10"/>
    <mergeCell ref="A81:C81"/>
    <mergeCell ref="A114:C114"/>
    <mergeCell ref="A77:C77"/>
    <mergeCell ref="A121:C121"/>
    <mergeCell ref="A96:C96"/>
    <mergeCell ref="A113:C113"/>
    <mergeCell ref="A92:C9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Prih. i rash.-ek.kl.</vt:lpstr>
      <vt:lpstr> Prih. i rash.-if</vt:lpstr>
      <vt:lpstr>Rash-funk.kl.</vt:lpstr>
      <vt:lpstr>Račun financ.</vt:lpstr>
      <vt:lpstr>Račun financ. prema izvorima fi</vt:lpstr>
      <vt:lpstr>PD-Rashodi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</dc:creator>
  <cp:lastModifiedBy>NATALIJA</cp:lastModifiedBy>
  <cp:lastPrinted>2026-07-16T09:11:30Z</cp:lastPrinted>
  <dcterms:created xsi:type="dcterms:W3CDTF">2022-03-14T11:40:28Z</dcterms:created>
  <dcterms:modified xsi:type="dcterms:W3CDTF">2026-07-16T09:12:02Z</dcterms:modified>
</cp:coreProperties>
</file>