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ATALIJA\Desktop\PLANOVI I ZAVRŠNO IZVJEŠĆE\FINANCIJSKI PLAN 2025\Godišnje izvršenje proračuna za 2025\"/>
    </mc:Choice>
  </mc:AlternateContent>
  <xr:revisionPtr revIDLastSave="0" documentId="13_ncr:1_{A55E2356-0691-40D8-8879-3C13B4E0A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Prih. i rash.-ek.kl." sheetId="2" r:id="rId2"/>
    <sheet name=" Prih. i rash.-if" sheetId="4" r:id="rId3"/>
    <sheet name="Rash-funk.kl." sheetId="7" r:id="rId4"/>
    <sheet name="Račun financ." sheetId="8" r:id="rId5"/>
    <sheet name="Račun financ. prema izvorima fi" sheetId="9" r:id="rId6"/>
    <sheet name="PD-Rashodi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2" l="1"/>
  <c r="J67" i="2"/>
  <c r="H84" i="6"/>
  <c r="H51" i="6"/>
  <c r="G52" i="6"/>
  <c r="H49" i="6"/>
  <c r="G27" i="4"/>
  <c r="G33" i="4"/>
  <c r="G17" i="4"/>
  <c r="G50" i="6"/>
  <c r="F50" i="6"/>
  <c r="E50" i="6"/>
  <c r="F128" i="6"/>
  <c r="E128" i="6"/>
  <c r="J30" i="2"/>
  <c r="F22" i="4"/>
  <c r="F27" i="4"/>
  <c r="E15" i="4"/>
  <c r="I91" i="2" l="1"/>
  <c r="I90" i="2" s="1"/>
  <c r="I8" i="2"/>
  <c r="G125" i="6"/>
  <c r="F125" i="6"/>
  <c r="E125" i="6"/>
  <c r="G124" i="6"/>
  <c r="G123" i="6" s="1"/>
  <c r="G136" i="6"/>
  <c r="G135" i="6" s="1"/>
  <c r="H135" i="6" s="1"/>
  <c r="F28" i="2"/>
  <c r="F27" i="2" s="1"/>
  <c r="G7" i="6"/>
  <c r="H12" i="6"/>
  <c r="I28" i="2"/>
  <c r="I27" i="2" s="1"/>
  <c r="B25" i="4"/>
  <c r="F7" i="6"/>
  <c r="E7" i="6"/>
  <c r="E31" i="4"/>
  <c r="D31" i="4"/>
  <c r="C31" i="4"/>
  <c r="D15" i="4"/>
  <c r="C15" i="4"/>
  <c r="B15" i="4"/>
  <c r="G16" i="4"/>
  <c r="F16" i="4"/>
  <c r="H83" i="2"/>
  <c r="G83" i="2"/>
  <c r="B31" i="4" l="1"/>
  <c r="F26" i="2"/>
  <c r="J28" i="2"/>
  <c r="K27" i="2"/>
  <c r="H26" i="2"/>
  <c r="G26" i="2"/>
  <c r="I26" i="2" l="1"/>
  <c r="J26" i="2" s="1"/>
  <c r="J27" i="2"/>
  <c r="K26" i="2" l="1"/>
  <c r="G32" i="4"/>
  <c r="F32" i="4"/>
  <c r="E25" i="4"/>
  <c r="D25" i="4"/>
  <c r="C25" i="4"/>
  <c r="E28" i="4"/>
  <c r="D28" i="4"/>
  <c r="C28" i="4"/>
  <c r="B28" i="4"/>
  <c r="G30" i="4" l="1"/>
  <c r="F30" i="4"/>
  <c r="K31" i="1"/>
  <c r="J31" i="1"/>
  <c r="K17" i="1"/>
  <c r="I22" i="1"/>
  <c r="H22" i="1"/>
  <c r="G22" i="1"/>
  <c r="F22" i="1"/>
  <c r="I19" i="1"/>
  <c r="H19" i="1"/>
  <c r="G19" i="1"/>
  <c r="F19" i="1"/>
  <c r="F24" i="4"/>
  <c r="J38" i="2"/>
  <c r="J53" i="2"/>
  <c r="J58" i="2"/>
  <c r="J81" i="2"/>
  <c r="F10" i="4"/>
  <c r="G8" i="4"/>
  <c r="G22" i="4"/>
  <c r="B21" i="4"/>
  <c r="B7" i="4"/>
  <c r="F19" i="2"/>
  <c r="F76" i="6"/>
  <c r="F74" i="6" s="1"/>
  <c r="E76" i="6"/>
  <c r="E74" i="6" s="1"/>
  <c r="H11" i="6"/>
  <c r="H10" i="6"/>
  <c r="H9" i="6"/>
  <c r="H8" i="6"/>
  <c r="F133" i="6"/>
  <c r="F127" i="6"/>
  <c r="F121" i="6"/>
  <c r="F118" i="6"/>
  <c r="F114" i="6"/>
  <c r="F110" i="6"/>
  <c r="F108" i="6"/>
  <c r="F106" i="6"/>
  <c r="F104" i="6"/>
  <c r="F102" i="6"/>
  <c r="F100" i="6"/>
  <c r="F97" i="6"/>
  <c r="F93" i="6"/>
  <c r="F91" i="6"/>
  <c r="F89" i="6"/>
  <c r="F87" i="6"/>
  <c r="F85" i="6"/>
  <c r="F78" i="6" s="1"/>
  <c r="F80" i="6"/>
  <c r="F70" i="6"/>
  <c r="F68" i="6"/>
  <c r="F66" i="6"/>
  <c r="F63" i="6"/>
  <c r="F61" i="6"/>
  <c r="F57" i="6"/>
  <c r="F47" i="6"/>
  <c r="F44" i="6"/>
  <c r="F37" i="6"/>
  <c r="F27" i="6"/>
  <c r="F21" i="6"/>
  <c r="F18" i="6"/>
  <c r="F26" i="4"/>
  <c r="F23" i="1" l="1"/>
  <c r="G23" i="1"/>
  <c r="I23" i="1"/>
  <c r="I32" i="1" s="1"/>
  <c r="F73" i="6"/>
  <c r="H23" i="1"/>
  <c r="K22" i="1"/>
  <c r="J22" i="1"/>
  <c r="J19" i="1"/>
  <c r="K19" i="1"/>
  <c r="H7" i="6"/>
  <c r="J13" i="2"/>
  <c r="J17" i="2"/>
  <c r="I7" i="2"/>
  <c r="J32" i="1" l="1"/>
  <c r="K32" i="1"/>
  <c r="G89" i="6"/>
  <c r="E89" i="6"/>
  <c r="E87" i="6"/>
  <c r="D21" i="4"/>
  <c r="D9" i="7"/>
  <c r="D7" i="7"/>
  <c r="D13" i="4"/>
  <c r="D11" i="4"/>
  <c r="D7" i="4"/>
  <c r="H88" i="2"/>
  <c r="H85" i="2"/>
  <c r="H80" i="2"/>
  <c r="H77" i="2"/>
  <c r="H73" i="2"/>
  <c r="H66" i="2"/>
  <c r="H56" i="2"/>
  <c r="H49" i="2"/>
  <c r="H45" i="2"/>
  <c r="H42" i="2"/>
  <c r="H40" i="2"/>
  <c r="H36" i="2"/>
  <c r="H34" i="2"/>
  <c r="H19" i="2"/>
  <c r="H16" i="2"/>
  <c r="H12" i="2"/>
  <c r="D6" i="7" l="1"/>
  <c r="D5" i="7" s="1"/>
  <c r="D20" i="4"/>
  <c r="G88" i="6"/>
  <c r="D6" i="4"/>
  <c r="F49" i="6"/>
  <c r="G104" i="6"/>
  <c r="G103" i="6" s="1"/>
  <c r="E104" i="6"/>
  <c r="E102" i="6" s="1"/>
  <c r="G100" i="6"/>
  <c r="E100" i="6"/>
  <c r="G97" i="6"/>
  <c r="E97" i="6"/>
  <c r="G93" i="6"/>
  <c r="E93" i="6"/>
  <c r="G8" i="7"/>
  <c r="G10" i="7"/>
  <c r="G29" i="4"/>
  <c r="G26" i="4"/>
  <c r="G14" i="4"/>
  <c r="G12" i="4"/>
  <c r="C21" i="4"/>
  <c r="C7" i="4"/>
  <c r="J61" i="2"/>
  <c r="G77" i="2"/>
  <c r="G80" i="2"/>
  <c r="G73" i="2"/>
  <c r="G66" i="2"/>
  <c r="G56" i="2"/>
  <c r="G49" i="2"/>
  <c r="G45" i="2"/>
  <c r="G42" i="2"/>
  <c r="G40" i="2"/>
  <c r="G36" i="2"/>
  <c r="E21" i="4"/>
  <c r="E7" i="4"/>
  <c r="G7" i="4" s="1"/>
  <c r="F73" i="2"/>
  <c r="F42" i="2"/>
  <c r="I88" i="2"/>
  <c r="I85" i="2"/>
  <c r="I80" i="2"/>
  <c r="I77" i="2"/>
  <c r="I76" i="2" s="1"/>
  <c r="K76" i="2" s="1"/>
  <c r="I73" i="2"/>
  <c r="I72" i="2" s="1"/>
  <c r="K72" i="2" s="1"/>
  <c r="I66" i="2"/>
  <c r="I56" i="2"/>
  <c r="I49" i="2"/>
  <c r="I45" i="2"/>
  <c r="I42" i="2"/>
  <c r="I40" i="2"/>
  <c r="I36" i="2"/>
  <c r="I22" i="2"/>
  <c r="I21" i="2" s="1"/>
  <c r="K21" i="2" s="1"/>
  <c r="I19" i="2"/>
  <c r="I18" i="2" s="1"/>
  <c r="K18" i="2" s="1"/>
  <c r="I16" i="2"/>
  <c r="I12" i="2"/>
  <c r="F80" i="2"/>
  <c r="G82" i="6"/>
  <c r="E44" i="6"/>
  <c r="I79" i="2" l="1"/>
  <c r="J80" i="2"/>
  <c r="G92" i="6"/>
  <c r="G91" i="6" s="1"/>
  <c r="H88" i="6"/>
  <c r="G87" i="6"/>
  <c r="H87" i="6" s="1"/>
  <c r="I44" i="2"/>
  <c r="K44" i="2" s="1"/>
  <c r="I84" i="2"/>
  <c r="I83" i="2" s="1"/>
  <c r="I35" i="2"/>
  <c r="K35" i="2" s="1"/>
  <c r="I11" i="2"/>
  <c r="K11" i="2" s="1"/>
  <c r="F16" i="6"/>
  <c r="F15" i="6" s="1"/>
  <c r="G15" i="4"/>
  <c r="G21" i="4"/>
  <c r="F55" i="6"/>
  <c r="F54" i="6" s="1"/>
  <c r="H103" i="6"/>
  <c r="G102" i="6"/>
  <c r="H102" i="6" s="1"/>
  <c r="E91" i="6"/>
  <c r="K7" i="2"/>
  <c r="E47" i="6"/>
  <c r="E66" i="6"/>
  <c r="E61" i="6"/>
  <c r="E85" i="6"/>
  <c r="B20" i="4"/>
  <c r="F23" i="4"/>
  <c r="F9" i="4"/>
  <c r="B13" i="4"/>
  <c r="K79" i="2" l="1"/>
  <c r="I34" i="2"/>
  <c r="K34" i="2" s="1"/>
  <c r="K83" i="2"/>
  <c r="K84" i="2"/>
  <c r="I6" i="2"/>
  <c r="H92" i="6"/>
  <c r="F14" i="6"/>
  <c r="F72" i="6"/>
  <c r="H91" i="6"/>
  <c r="F29" i="4"/>
  <c r="F12" i="4"/>
  <c r="F14" i="4"/>
  <c r="B11" i="4"/>
  <c r="F8" i="7"/>
  <c r="F10" i="7"/>
  <c r="B7" i="7"/>
  <c r="B9" i="7"/>
  <c r="E20" i="4"/>
  <c r="C20" i="4"/>
  <c r="G28" i="4"/>
  <c r="E13" i="4"/>
  <c r="G13" i="4" s="1"/>
  <c r="C13" i="4"/>
  <c r="G25" i="4"/>
  <c r="E11" i="4"/>
  <c r="G11" i="4" s="1"/>
  <c r="C11" i="4"/>
  <c r="C7" i="7"/>
  <c r="E7" i="7"/>
  <c r="G7" i="7" s="1"/>
  <c r="C9" i="7"/>
  <c r="E9" i="7"/>
  <c r="G9" i="7" s="1"/>
  <c r="G88" i="2"/>
  <c r="F88" i="2"/>
  <c r="G85" i="2"/>
  <c r="F85" i="2"/>
  <c r="F79" i="2"/>
  <c r="J79" i="2" s="1"/>
  <c r="J78" i="2"/>
  <c r="F77" i="2"/>
  <c r="F76" i="2" s="1"/>
  <c r="J76" i="2"/>
  <c r="J74" i="2"/>
  <c r="F72" i="2"/>
  <c r="J71" i="2"/>
  <c r="J70" i="2"/>
  <c r="J69" i="2"/>
  <c r="F66" i="2"/>
  <c r="J64" i="2"/>
  <c r="J62" i="2"/>
  <c r="J60" i="2"/>
  <c r="J57" i="2"/>
  <c r="F56" i="2"/>
  <c r="J52" i="2"/>
  <c r="J51" i="2"/>
  <c r="J50" i="2"/>
  <c r="F49" i="2"/>
  <c r="J48" i="2"/>
  <c r="J47" i="2"/>
  <c r="J46" i="2"/>
  <c r="F45" i="2"/>
  <c r="J43" i="2"/>
  <c r="J41" i="2"/>
  <c r="F40" i="2"/>
  <c r="J39" i="2"/>
  <c r="J37" i="2"/>
  <c r="F36" i="2"/>
  <c r="K20" i="1"/>
  <c r="K21" i="1"/>
  <c r="J17" i="1"/>
  <c r="J20" i="1"/>
  <c r="F35" i="2" l="1"/>
  <c r="F84" i="2"/>
  <c r="F83" i="2" s="1"/>
  <c r="G31" i="4"/>
  <c r="G20" i="4"/>
  <c r="F138" i="6"/>
  <c r="F25" i="4"/>
  <c r="F11" i="4"/>
  <c r="B6" i="7"/>
  <c r="B5" i="7" s="1"/>
  <c r="F9" i="7"/>
  <c r="C6" i="7"/>
  <c r="C5" i="7" s="1"/>
  <c r="F7" i="7"/>
  <c r="F28" i="4"/>
  <c r="F7" i="4"/>
  <c r="F21" i="4"/>
  <c r="B6" i="4"/>
  <c r="F15" i="4"/>
  <c r="F31" i="4"/>
  <c r="F13" i="4"/>
  <c r="C6" i="4"/>
  <c r="E6" i="4"/>
  <c r="G6" i="4" s="1"/>
  <c r="G34" i="2"/>
  <c r="E6" i="7"/>
  <c r="G6" i="7" s="1"/>
  <c r="J40" i="2"/>
  <c r="F44" i="2"/>
  <c r="J45" i="2"/>
  <c r="J66" i="2"/>
  <c r="J49" i="2"/>
  <c r="J73" i="2"/>
  <c r="J42" i="2"/>
  <c r="J56" i="2"/>
  <c r="J77" i="2"/>
  <c r="J36" i="2"/>
  <c r="F6" i="7" l="1"/>
  <c r="F6" i="4"/>
  <c r="F20" i="4"/>
  <c r="E5" i="7"/>
  <c r="G5" i="7" s="1"/>
  <c r="F34" i="2"/>
  <c r="J72" i="2"/>
  <c r="J44" i="2"/>
  <c r="J35" i="2"/>
  <c r="G133" i="6"/>
  <c r="E133" i="6"/>
  <c r="E127" i="6" s="1"/>
  <c r="H131" i="6"/>
  <c r="G130" i="6"/>
  <c r="G121" i="6"/>
  <c r="G120" i="6" s="1"/>
  <c r="H120" i="6" s="1"/>
  <c r="E121" i="6"/>
  <c r="G118" i="6"/>
  <c r="E118" i="6"/>
  <c r="G117" i="6"/>
  <c r="H117" i="6" s="1"/>
  <c r="G114" i="6"/>
  <c r="E114" i="6"/>
  <c r="G110" i="6"/>
  <c r="E110" i="6"/>
  <c r="G108" i="6"/>
  <c r="E108" i="6"/>
  <c r="G85" i="6"/>
  <c r="G80" i="6"/>
  <c r="G79" i="6" s="1"/>
  <c r="E80" i="6"/>
  <c r="G70" i="6"/>
  <c r="E70" i="6"/>
  <c r="H69" i="6"/>
  <c r="G68" i="6"/>
  <c r="E68" i="6"/>
  <c r="G66" i="6"/>
  <c r="G63" i="6"/>
  <c r="E63" i="6"/>
  <c r="G61" i="6"/>
  <c r="G57" i="6"/>
  <c r="E57" i="6"/>
  <c r="G51" i="6"/>
  <c r="G49" i="6" s="1"/>
  <c r="G47" i="6"/>
  <c r="G44" i="6"/>
  <c r="G37" i="6"/>
  <c r="E37" i="6"/>
  <c r="G27" i="6"/>
  <c r="E27" i="6"/>
  <c r="G21" i="6"/>
  <c r="E21" i="6"/>
  <c r="G18" i="6"/>
  <c r="E18" i="6"/>
  <c r="F5" i="7" l="1"/>
  <c r="E16" i="6"/>
  <c r="J34" i="2"/>
  <c r="G107" i="6"/>
  <c r="G43" i="6"/>
  <c r="H43" i="6" s="1"/>
  <c r="G46" i="6"/>
  <c r="H46" i="6" s="1"/>
  <c r="G129" i="6"/>
  <c r="G128" i="6" s="1"/>
  <c r="G17" i="6"/>
  <c r="H17" i="6" s="1"/>
  <c r="G65" i="6"/>
  <c r="G84" i="6"/>
  <c r="E78" i="6"/>
  <c r="G56" i="6"/>
  <c r="H68" i="6"/>
  <c r="E49" i="6"/>
  <c r="G127" i="6" l="1"/>
  <c r="H129" i="6"/>
  <c r="H65" i="6"/>
  <c r="H56" i="6"/>
  <c r="G55" i="6"/>
  <c r="E106" i="6"/>
  <c r="E73" i="6" s="1"/>
  <c r="G16" i="6"/>
  <c r="G15" i="6" s="1"/>
  <c r="H107" i="6"/>
  <c r="G106" i="6"/>
  <c r="E55" i="6"/>
  <c r="E54" i="6" s="1"/>
  <c r="H79" i="6"/>
  <c r="G78" i="6"/>
  <c r="E15" i="6"/>
  <c r="H128" i="6" l="1"/>
  <c r="H15" i="6"/>
  <c r="H16" i="6"/>
  <c r="H106" i="6"/>
  <c r="H55" i="6"/>
  <c r="H54" i="6" s="1"/>
  <c r="G54" i="6"/>
  <c r="G14" i="6" s="1"/>
  <c r="H14" i="6" s="1"/>
  <c r="H78" i="6"/>
  <c r="E14" i="6"/>
  <c r="H127" i="6" l="1"/>
  <c r="E72" i="6"/>
  <c r="E138" i="6" s="1"/>
  <c r="F12" i="2" l="1"/>
  <c r="J12" i="2" s="1"/>
  <c r="F16" i="2"/>
  <c r="J16" i="2" s="1"/>
  <c r="F11" i="2" l="1"/>
  <c r="J11" i="2" s="1"/>
  <c r="G12" i="2"/>
  <c r="G16" i="2"/>
  <c r="G19" i="2"/>
  <c r="F18" i="2"/>
  <c r="J9" i="2"/>
  <c r="G8" i="2"/>
  <c r="F8" i="2"/>
  <c r="F7" i="2" s="1"/>
  <c r="J20" i="2" l="1"/>
  <c r="J8" i="2"/>
  <c r="J19" i="2"/>
  <c r="J7" i="2" l="1"/>
  <c r="J18" i="2"/>
  <c r="J23" i="2" l="1"/>
  <c r="F22" i="2" l="1"/>
  <c r="F21" i="2" s="1"/>
  <c r="F6" i="2" s="1"/>
  <c r="G6" i="2"/>
  <c r="H6" i="2" l="1"/>
  <c r="J6" i="2"/>
  <c r="J21" i="2"/>
  <c r="J22" i="2"/>
  <c r="J23" i="1" l="1"/>
  <c r="K23" i="1"/>
  <c r="G75" i="6"/>
  <c r="G76" i="6"/>
  <c r="G74" i="6" l="1"/>
  <c r="G73" i="6" s="1"/>
  <c r="H75" i="6"/>
  <c r="H74" i="6" l="1"/>
  <c r="H73" i="6" l="1"/>
  <c r="G72" i="6"/>
  <c r="H72" i="6" l="1"/>
  <c r="G138" i="6"/>
  <c r="H138" i="6" s="1"/>
  <c r="K6" i="2"/>
</calcChain>
</file>

<file path=xl/sharedStrings.xml><?xml version="1.0" encoding="utf-8"?>
<sst xmlns="http://schemas.openxmlformats.org/spreadsheetml/2006/main" count="417" uniqueCount="232">
  <si>
    <t>PRIHODI UKUPNO</t>
  </si>
  <si>
    <t>RASHODI UKUPNO</t>
  </si>
  <si>
    <t>RAZLIKA - VIŠAK/MANJAK</t>
  </si>
  <si>
    <t>Pomoći iz inoz. i od sub. unutar  općeg pror.</t>
  </si>
  <si>
    <t>Prihod od imovine</t>
  </si>
  <si>
    <t>Sufinanciranje cijene usluge, patricip. i sl.</t>
  </si>
  <si>
    <t>Pomoći pror.kor. iz pror. koji im nije nadležan</t>
  </si>
  <si>
    <t>Tekuće pomoći pror.kor. iz pror. koji im nije nadl.</t>
  </si>
  <si>
    <t>Kapitalne pomoći pror.kor. Iz pror. koji im nije nadl.</t>
  </si>
  <si>
    <t>Prihod od financijske imovine</t>
  </si>
  <si>
    <t>Kamate na depozite po viđenju</t>
  </si>
  <si>
    <t>Prihod po posebnim propisima</t>
  </si>
  <si>
    <t>Prihod iz nadležnog proračuna i od HZZO-a...</t>
  </si>
  <si>
    <t>Prih. iz nadl.pror. za fin. redov. djelat. pror.kor.</t>
  </si>
  <si>
    <t>Prih. iz nadl.pror. za fin. rashoda poslovanja</t>
  </si>
  <si>
    <t>Prih. iz nadl.pror. za fin. nefin. imov.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</si>
  <si>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</si>
  <si>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</si>
  <si>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</si>
  <si>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</si>
  <si>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</si>
  <si>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</si>
  <si>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</si>
  <si>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zdravstveno osiguranje</t>
  </si>
  <si>
    <t>Materijalni rashodi</t>
  </si>
  <si>
    <t>Naknade troškova zaposlenima</t>
  </si>
  <si>
    <t>Službena putovanje</t>
  </si>
  <si>
    <t>Naknade za prijevoz, rad na terenu</t>
  </si>
  <si>
    <t>Stručno usavršavanje zaposlenika</t>
  </si>
  <si>
    <t>Rashodi za materijal i energiju</t>
  </si>
  <si>
    <t>Materijal i sirovine</t>
  </si>
  <si>
    <t>Energija</t>
  </si>
  <si>
    <t>Sitan inventar</t>
  </si>
  <si>
    <t>Službena radna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</si>
  <si>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</si>
  <si>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</si>
  <si>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</si>
  <si>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</si>
  <si>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</si>
  <si>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usluge</t>
  </si>
  <si>
    <t>Intelektualne i ostale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</si>
  <si>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</si>
  <si>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</si>
  <si>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</si>
  <si>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</si>
  <si>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</si>
  <si>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</si>
  <si>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 xml:space="preserve">Ostali nespom. rashodi </t>
  </si>
  <si>
    <t>Financijski  rashodi</t>
  </si>
  <si>
    <t>Ostali financijski rashodi</t>
  </si>
  <si>
    <t>Bankarske usluge i platni promet</t>
  </si>
  <si>
    <t>Naknade građ. i kuć. na temelju osig.</t>
  </si>
  <si>
    <t>Naknade građ. i kućan. u naravi</t>
  </si>
  <si>
    <t>Rashodi za nabavu proizv. dug. imov.</t>
  </si>
  <si>
    <t>Postrojenja i oprema</t>
  </si>
  <si>
    <t>Uredska oprema i namještaj</t>
  </si>
  <si>
    <t>Knjige u knjižnicama</t>
  </si>
  <si>
    <t>Mat. i dijelovi za tek. i investicijsko održav.</t>
  </si>
  <si>
    <t>Prihod od upravnih i administrativnih pristojbi</t>
  </si>
  <si>
    <t>Uredski materijal i ostali materijal</t>
  </si>
  <si>
    <t>Usluge tekućeg i investicijskog održavanja</t>
  </si>
  <si>
    <t>Ostali nespom. rashodi poslovanja</t>
  </si>
  <si>
    <t>Ostale nak. građ. i kuć. iz proračuna</t>
  </si>
  <si>
    <t>Knjige, umj. djela i ostale izlož. vrijed.</t>
  </si>
  <si>
    <t>5=4/3*100</t>
  </si>
  <si>
    <t>Prihodi od dividendi</t>
  </si>
  <si>
    <t>OSNOVNA ŠKOLA KARLOBAG</t>
  </si>
  <si>
    <t>Predsjednica Školskog odbora</t>
  </si>
  <si>
    <t>Sanja Dasović</t>
  </si>
  <si>
    <t>Ostali prihodi od fin. imovine</t>
  </si>
  <si>
    <t>Zatezne kamate</t>
  </si>
  <si>
    <t>Sportska i glazbena oprema</t>
  </si>
  <si>
    <t>Prihodi od nefinancijske imovine</t>
  </si>
  <si>
    <t>Prihodi od zakupa i izmanljivanja imovine</t>
  </si>
  <si>
    <t>Ostali rashodi</t>
  </si>
  <si>
    <t>Tekuće donacije</t>
  </si>
  <si>
    <t>Tekuće donacije u naravi</t>
  </si>
  <si>
    <t>PROGRAM 3050</t>
  </si>
  <si>
    <t>OSNOVNO ŠKOLSTVO STANDARD</t>
  </si>
  <si>
    <t>Aktivnost A3050-01</t>
  </si>
  <si>
    <t>Osiguranje uvjeta rada OŠ- min. standard</t>
  </si>
  <si>
    <t>Fond poravnanja, LSŽ min.stand.-dec</t>
  </si>
  <si>
    <t>Službena putovanja</t>
  </si>
  <si>
    <t>Stručno usavršavanje</t>
  </si>
  <si>
    <t>Rashodi za meterijal i energiju</t>
  </si>
  <si>
    <t>Uredski mat. i ostali mat.</t>
  </si>
  <si>
    <t>Mat.i dijelovi za tekuće i invest. održ.</t>
  </si>
  <si>
    <t>Službena, radna i zašt. odjeća i obuća</t>
  </si>
  <si>
    <t>Usluge tekućeg i investicijskog održ.</t>
  </si>
  <si>
    <t>Usluge primidžbe i informiranja</t>
  </si>
  <si>
    <t>Zakup i najamnina</t>
  </si>
  <si>
    <t>Zdravstvene i veterinarske usluge</t>
  </si>
  <si>
    <t>Intelektualne i osobne usluge</t>
  </si>
  <si>
    <t>Ostali nespomenuti rashodi poslov.</t>
  </si>
  <si>
    <t>Članarine i norme</t>
  </si>
  <si>
    <t xml:space="preserve">Ostali nespomenuti rashodi </t>
  </si>
  <si>
    <t>Financijski rashodi</t>
  </si>
  <si>
    <t>Bankarske usl. i usl. platnog prom.</t>
  </si>
  <si>
    <t>Nakn. građ. i kućanstv. na temelju osig. i druge naknade</t>
  </si>
  <si>
    <t>Ostale nakn. građ. i kuć. u naravi</t>
  </si>
  <si>
    <t>Naknade građ. i kućanst. u naravi</t>
  </si>
  <si>
    <t>Aktivnost A3050-04</t>
  </si>
  <si>
    <t>Odgojno obrazovno, administr. i tehničko osoblje</t>
  </si>
  <si>
    <t>Pomoći - korisnici</t>
  </si>
  <si>
    <t>Doprinosi za obv. zdrav. osig.</t>
  </si>
  <si>
    <t>PROGRAM 3060</t>
  </si>
  <si>
    <t>OSNOVNO ŠKOLSTVO IZNAD STANDARDA</t>
  </si>
  <si>
    <t>Aktivnost A3060-01</t>
  </si>
  <si>
    <t>Djelatnost osnovnih škola iznad standarda</t>
  </si>
  <si>
    <t>Izvor financiranja 31</t>
  </si>
  <si>
    <t>Vlastiti prihodi</t>
  </si>
  <si>
    <t xml:space="preserve">Ostali rashodi </t>
  </si>
  <si>
    <t>Ostali nespomenuti rash. poslov.</t>
  </si>
  <si>
    <t>Prihodi za posebne namjene</t>
  </si>
  <si>
    <t>Ostali nespomenuti rash. poslovanja</t>
  </si>
  <si>
    <t>Prihodi za posebne namjene- višak</t>
  </si>
  <si>
    <t>Aktivnost K3060-02</t>
  </si>
  <si>
    <t>Kapitalni izdaci iznad standarda</t>
  </si>
  <si>
    <t>Postojenja i oprema</t>
  </si>
  <si>
    <t>Knjige, umjet.djela i ostale izlož.vr.</t>
  </si>
  <si>
    <t>Knjige</t>
  </si>
  <si>
    <t>UKUPNO</t>
  </si>
  <si>
    <t>Rash. za nabavu proizv. dugotr. im.</t>
  </si>
  <si>
    <t>RASHODI PREMA FUNKCIJSKOJ KLASIFIKACIJI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</si>
  <si>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</si>
  <si>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</si>
  <si>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</si>
  <si>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</si>
  <si>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</si>
  <si>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I. OPĆI DIO</t>
  </si>
  <si>
    <t>BROJČANA OZNAKA I NAZIV</t>
  </si>
  <si>
    <t>INDEKS</t>
  </si>
  <si>
    <t>6 PRIHODI POSLOVANJA</t>
  </si>
  <si>
    <t>7 PRIHODI OD PRODAJE NEFINANCIJSKE IMOVINE</t>
  </si>
  <si>
    <t>3 RASHODI POSLOVANJA</t>
  </si>
  <si>
    <t>4  RASHODI ZA NEFINANCIJSKU IMOVINU</t>
  </si>
  <si>
    <t>8 PRIMICI OD FINANCIJSKE IMOVINE I ZADUŽIVANJA</t>
  </si>
  <si>
    <t>5 IZDACI ZA FINANCIJSKU IMOVINU I OTPLATE ZAJMOVA</t>
  </si>
  <si>
    <t>V. Nazora 11, 53288 KARLOBAG</t>
  </si>
  <si>
    <t>UKUPNI PRIHODI</t>
  </si>
  <si>
    <t>IZVJEŠTAJ O PRIHODIMA I RASHODIMA PREMA EKONOMSKOJ KLASIFIKACIJI</t>
  </si>
  <si>
    <t>RAČUN PRIHODA I RASHODA</t>
  </si>
  <si>
    <t xml:space="preserve">1 Opći prihodi i primici </t>
  </si>
  <si>
    <t xml:space="preserve">3 Vlastiti prihodi </t>
  </si>
  <si>
    <t>31 Vlastiti prihodi</t>
  </si>
  <si>
    <t xml:space="preserve">5 Pomoći </t>
  </si>
  <si>
    <t xml:space="preserve">4 Prihodi za posebne namjene </t>
  </si>
  <si>
    <t>II. POSEBNI DIO</t>
  </si>
  <si>
    <t>IZVJEŠTAJ PO PROGRAMSKOJ KLASIFIKACIJI</t>
  </si>
  <si>
    <t>IZVJEŠTAJ O PRIHODIMA I RASHODIMA PREMA IZVORIMA FINANCIRANJA</t>
  </si>
  <si>
    <t>6=5/2*100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</si>
  <si>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</si>
  <si>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</si>
  <si>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</si>
  <si>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</si>
  <si>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</si>
  <si>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</si>
  <si>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</si>
  <si>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</si>
  <si>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</si>
  <si>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</si>
  <si>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....</t>
  </si>
  <si>
    <t>RAČUN FINANCIRANJA</t>
  </si>
  <si>
    <t>IZVJEŠTAJ RAČUNA FINANCIRANJA PREMA EKONOMSKOJ KLASIFIKACIJI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</si>
  <si>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</si>
  <si>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</si>
  <si>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</si>
  <si>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</si>
  <si>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</si>
  <si>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</si>
  <si>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</si>
  <si>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</si>
  <si>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…</t>
  </si>
  <si>
    <t xml:space="preserve">UKUPNO IZDACI </t>
  </si>
  <si>
    <t>NAZIV</t>
  </si>
  <si>
    <t>ŠIFRA</t>
  </si>
  <si>
    <t>RKP 8787</t>
  </si>
  <si>
    <t>IZVORI FINANCIRANJA UKUPNO</t>
  </si>
  <si>
    <t xml:space="preserve">Opći prihodi i primici </t>
  </si>
  <si>
    <t xml:space="preserve">Vlastiti prihodi </t>
  </si>
  <si>
    <t>Pomoći</t>
  </si>
  <si>
    <t>Izvor financiranja 94</t>
  </si>
  <si>
    <t>Izvor financiranja 93</t>
  </si>
  <si>
    <t>Vlastiti prihodi- višak</t>
  </si>
  <si>
    <t>Izvor financiranja 11</t>
  </si>
  <si>
    <t xml:space="preserve"> SAŽETAK RAČUNA PRIHODA I RASHODA</t>
  </si>
  <si>
    <t>SAŽETAK RAČUNA PRIHODA I RASHODA</t>
  </si>
  <si>
    <t>SAŽETAK RAČUNA FINANCIRANJA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</si>
  <si>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</si>
  <si>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</si>
  <si>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</si>
  <si>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</si>
  <si>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</si>
  <si>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Izvor financiranja 50</t>
  </si>
  <si>
    <t>Izvor financiranja 41</t>
  </si>
  <si>
    <t>41 Prihodi za posebne namjene</t>
  </si>
  <si>
    <t>50 Pomoći - korisnici</t>
  </si>
  <si>
    <t>93 Vlastiti prihoda višak</t>
  </si>
  <si>
    <t>94 Prih. za poseb. namjene višak</t>
  </si>
  <si>
    <t>4 Prihodi za posebne namjene</t>
  </si>
  <si>
    <t>IZVORNI PLAN ILI REBALANS 2025.</t>
  </si>
  <si>
    <t>TEKUĆI PLAN 2025.</t>
  </si>
  <si>
    <t>OSNOVNA ŠKOLA "ŠIME STARČEVIĆ" KARLOBAG</t>
  </si>
  <si>
    <t>Rezultat poslovanja</t>
  </si>
  <si>
    <t>Višak/manjak prihoda</t>
  </si>
  <si>
    <t>Višak prihoda</t>
  </si>
  <si>
    <t>Manjak prihoda</t>
  </si>
  <si>
    <t>Rashodi za dod. ulag. na nef. imov</t>
  </si>
  <si>
    <t>Dodatna ulag. na građev. objekt.</t>
  </si>
  <si>
    <t>55 Fond poravnanja, LSŽ min.stand.-dec.</t>
  </si>
  <si>
    <t>Izvor financiranja 55</t>
  </si>
  <si>
    <t>17 Višak -Fond poravnanja LSŽ do 2025.</t>
  </si>
  <si>
    <t>Sportska oprema</t>
  </si>
  <si>
    <t>12 do 2025. Fond poravnanja, LSŽ min.stand.-dec.</t>
  </si>
  <si>
    <t xml:space="preserve">12 do 2025. Fond poravnanja, LSŽ min.stand.-dec. </t>
  </si>
  <si>
    <t>Urbroj:2125-25-01-26-1</t>
  </si>
  <si>
    <t>OSTVARENJE / IZVRŠENJE           1.-12.2024.</t>
  </si>
  <si>
    <t>OSTVARENJE / IZVRŠENJE           1.-12.2025.</t>
  </si>
  <si>
    <t>IZVRŠENJE              1.-12.2025.</t>
  </si>
  <si>
    <t>Aktivnost K3050-02</t>
  </si>
  <si>
    <t>Kapitalni izdaci iz decentralizacije</t>
  </si>
  <si>
    <t>Oprema za održavanje i zaštitu</t>
  </si>
  <si>
    <t>Izvor financiranja 551</t>
  </si>
  <si>
    <t>Dodatna sr. za prijev. učenika</t>
  </si>
  <si>
    <t>551 Dod. sred. za prijevoz učenika</t>
  </si>
  <si>
    <t xml:space="preserve"> IZVRŠENJE GODIŠNJEG FINANCIJSKOG PLANA  OD  1.1. - 31.12.2025.  GOD.                                                                                                </t>
  </si>
  <si>
    <t>PRIHODI POSLOVANJA</t>
  </si>
  <si>
    <t>RASHODI POSLOVANJA</t>
  </si>
  <si>
    <t>VLASTITI IZVORI</t>
  </si>
  <si>
    <t>RASHODI ZA NABAVU PRIZV. DUG. IMOV.</t>
  </si>
  <si>
    <t>Karlobag, 17. ožujka 2026.</t>
  </si>
  <si>
    <t>Klasa:400-02/26-01/1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</si>
</sst>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theme="5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9"/>
      <color theme="5" tint="-0.24997711111789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i/>
      <sz val="9"/>
      <color theme="5" tint="-0.249977111117893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/>
    <xf numFmtId="4" fontId="6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/>
    <xf numFmtId="2" fontId="7" fillId="0" borderId="1" xfId="0" applyNumberFormat="1" applyFont="1" applyBorder="1"/>
    <xf numFmtId="2" fontId="6" fillId="0" borderId="1" xfId="0" applyNumberFormat="1" applyFont="1" applyBorder="1"/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4" fontId="6" fillId="5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inden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7" fillId="5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0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0" fillId="0" borderId="7" xfId="0" applyBorder="1"/>
    <xf numFmtId="0" fontId="1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3" fontId="12" fillId="5" borderId="1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21" fillId="5" borderId="1" xfId="0" quotePrefix="1" applyFont="1" applyFill="1" applyBorder="1" applyAlignment="1">
      <alignment horizontal="left" vertical="center" wrapText="1" indent="1"/>
    </xf>
    <xf numFmtId="0" fontId="21" fillId="5" borderId="1" xfId="0" applyFont="1" applyFill="1" applyBorder="1" applyAlignment="1">
      <alignment horizontal="left" vertical="center" indent="1"/>
    </xf>
    <xf numFmtId="0" fontId="21" fillId="5" borderId="1" xfId="0" applyFont="1" applyFill="1" applyBorder="1" applyAlignment="1">
      <alignment horizontal="left" vertical="center" wrapText="1" indent="1"/>
    </xf>
    <xf numFmtId="0" fontId="19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right"/>
    </xf>
    <xf numFmtId="0" fontId="10" fillId="7" borderId="1" xfId="0" applyFont="1" applyFill="1" applyBorder="1" applyAlignment="1">
      <alignment horizontal="left" vertical="center" wrapText="1"/>
    </xf>
    <xf numFmtId="4" fontId="10" fillId="7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center" wrapText="1"/>
    </xf>
    <xf numFmtId="4" fontId="10" fillId="5" borderId="1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left" vertical="top" wrapText="1"/>
    </xf>
    <xf numFmtId="4" fontId="9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 vertical="center" wrapText="1" indent="1"/>
    </xf>
    <xf numFmtId="0" fontId="10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 indent="1"/>
    </xf>
    <xf numFmtId="0" fontId="10" fillId="5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4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left" wrapText="1" indent="1"/>
    </xf>
    <xf numFmtId="1" fontId="12" fillId="5" borderId="1" xfId="0" applyNumberFormat="1" applyFont="1" applyFill="1" applyBorder="1" applyAlignment="1">
      <alignment horizontal="left" vertical="top" wrapText="1"/>
    </xf>
    <xf numFmtId="1" fontId="10" fillId="5" borderId="1" xfId="0" applyNumberFormat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wrapText="1" indent="1"/>
    </xf>
    <xf numFmtId="1" fontId="12" fillId="5" borderId="1" xfId="0" applyNumberFormat="1" applyFont="1" applyFill="1" applyBorder="1" applyAlignment="1">
      <alignment horizontal="left" wrapText="1"/>
    </xf>
    <xf numFmtId="4" fontId="6" fillId="7" borderId="1" xfId="0" applyNumberFormat="1" applyFont="1" applyFill="1" applyBorder="1"/>
    <xf numFmtId="4" fontId="19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7" fillId="0" borderId="8" xfId="0" applyFont="1" applyBorder="1" applyAlignment="1">
      <alignment horizontal="left" indent="1"/>
    </xf>
    <xf numFmtId="4" fontId="0" fillId="0" borderId="8" xfId="0" applyNumberFormat="1" applyBorder="1"/>
    <xf numFmtId="2" fontId="0" fillId="0" borderId="8" xfId="0" applyNumberFormat="1" applyBorder="1"/>
    <xf numFmtId="4" fontId="19" fillId="5" borderId="1" xfId="0" applyNumberFormat="1" applyFont="1" applyFill="1" applyBorder="1" applyAlignment="1">
      <alignment horizontal="right" vertical="center" wrapText="1"/>
    </xf>
    <xf numFmtId="4" fontId="19" fillId="5" borderId="1" xfId="0" applyNumberFormat="1" applyFont="1" applyFill="1" applyBorder="1" applyAlignment="1">
      <alignment horizontal="right"/>
    </xf>
    <xf numFmtId="0" fontId="23" fillId="6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4" fontId="9" fillId="2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8" fillId="0" borderId="0" xfId="0" applyFont="1"/>
    <xf numFmtId="0" fontId="0" fillId="0" borderId="9" xfId="0" applyBorder="1"/>
    <xf numFmtId="0" fontId="0" fillId="0" borderId="10" xfId="0" applyBorder="1"/>
    <xf numFmtId="4" fontId="6" fillId="0" borderId="1" xfId="0" applyNumberFormat="1" applyFont="1" applyBorder="1" applyAlignment="1">
      <alignment vertical="center"/>
    </xf>
    <xf numFmtId="4" fontId="19" fillId="5" borderId="1" xfId="0" applyNumberFormat="1" applyFont="1" applyFill="1" applyBorder="1" applyAlignment="1">
      <alignment horizontal="right" wrapText="1"/>
    </xf>
    <xf numFmtId="4" fontId="19" fillId="0" borderId="1" xfId="0" applyNumberFormat="1" applyFont="1" applyBorder="1" applyAlignment="1">
      <alignment horizontal="right"/>
    </xf>
    <xf numFmtId="4" fontId="29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/>
    <xf numFmtId="4" fontId="7" fillId="0" borderId="11" xfId="0" applyNumberFormat="1" applyFont="1" applyBorder="1" applyAlignment="1">
      <alignment horizontal="right" vertical="center"/>
    </xf>
    <xf numFmtId="4" fontId="19" fillId="5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0" fontId="10" fillId="7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4" fontId="6" fillId="8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/>
    <xf numFmtId="4" fontId="6" fillId="8" borderId="1" xfId="0" applyNumberFormat="1" applyFont="1" applyFill="1" applyBorder="1" applyAlignment="1">
      <alignment vertical="center"/>
    </xf>
    <xf numFmtId="4" fontId="29" fillId="8" borderId="1" xfId="0" applyNumberFormat="1" applyFont="1" applyFill="1" applyBorder="1" applyAlignment="1">
      <alignment vertical="center"/>
    </xf>
    <xf numFmtId="2" fontId="6" fillId="8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/>
    </xf>
    <xf numFmtId="4" fontId="6" fillId="8" borderId="1" xfId="0" applyNumberFormat="1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/>
    <xf numFmtId="4" fontId="6" fillId="9" borderId="1" xfId="0" applyNumberFormat="1" applyFont="1" applyFill="1" applyBorder="1"/>
    <xf numFmtId="0" fontId="1" fillId="9" borderId="1" xfId="0" applyFont="1" applyFill="1" applyBorder="1"/>
    <xf numFmtId="0" fontId="9" fillId="9" borderId="1" xfId="0" applyFont="1" applyFill="1" applyBorder="1" applyAlignment="1">
      <alignment horizontal="left" vertical="center" wrapText="1"/>
    </xf>
    <xf numFmtId="4" fontId="9" fillId="9" borderId="1" xfId="0" applyNumberFormat="1" applyFont="1" applyFill="1" applyBorder="1" applyAlignment="1">
      <alignment vertical="center" wrapText="1"/>
    </xf>
    <xf numFmtId="4" fontId="1" fillId="9" borderId="1" xfId="0" applyNumberFormat="1" applyFont="1" applyFill="1" applyBorder="1"/>
    <xf numFmtId="2" fontId="6" fillId="9" borderId="1" xfId="0" applyNumberFormat="1" applyFont="1" applyFill="1" applyBorder="1"/>
    <xf numFmtId="4" fontId="6" fillId="9" borderId="1" xfId="0" applyNumberFormat="1" applyFont="1" applyFill="1" applyBorder="1" applyAlignment="1">
      <alignment horizontal="right"/>
    </xf>
    <xf numFmtId="4" fontId="9" fillId="9" borderId="1" xfId="0" applyNumberFormat="1" applyFont="1" applyFill="1" applyBorder="1"/>
    <xf numFmtId="4" fontId="9" fillId="8" borderId="1" xfId="0" applyNumberFormat="1" applyFont="1" applyFill="1" applyBorder="1" applyAlignment="1">
      <alignment horizontal="right" vertical="center"/>
    </xf>
    <xf numFmtId="4" fontId="9" fillId="8" borderId="1" xfId="0" applyNumberFormat="1" applyFont="1" applyFill="1" applyBorder="1" applyAlignment="1">
      <alignment horizontal="right"/>
    </xf>
    <xf numFmtId="4" fontId="6" fillId="8" borderId="1" xfId="0" applyNumberFormat="1" applyFont="1" applyFill="1" applyBorder="1" applyAlignment="1">
      <alignment horizontal="right"/>
    </xf>
    <xf numFmtId="2" fontId="6" fillId="8" borderId="1" xfId="0" applyNumberFormat="1" applyFont="1" applyFill="1" applyBorder="1" applyAlignment="1">
      <alignment horizontal="right"/>
    </xf>
    <xf numFmtId="2" fontId="6" fillId="8" borderId="1" xfId="0" applyNumberFormat="1" applyFont="1" applyFill="1" applyBorder="1"/>
    <xf numFmtId="0" fontId="10" fillId="9" borderId="1" xfId="0" applyFont="1" applyFill="1" applyBorder="1" applyAlignment="1">
      <alignment horizontal="left" vertical="top" wrapText="1"/>
    </xf>
    <xf numFmtId="0" fontId="10" fillId="9" borderId="1" xfId="0" applyFont="1" applyFill="1" applyBorder="1" applyAlignment="1">
      <alignment horizontal="left" vertical="center" wrapText="1"/>
    </xf>
    <xf numFmtId="4" fontId="10" fillId="9" borderId="1" xfId="0" applyNumberFormat="1" applyFont="1" applyFill="1" applyBorder="1" applyAlignment="1">
      <alignment horizontal="right"/>
    </xf>
    <xf numFmtId="0" fontId="16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4" fontId="16" fillId="8" borderId="1" xfId="0" applyNumberFormat="1" applyFont="1" applyFill="1" applyBorder="1" applyAlignment="1">
      <alignment horizontal="right"/>
    </xf>
    <xf numFmtId="0" fontId="11" fillId="8" borderId="1" xfId="0" applyFont="1" applyFill="1" applyBorder="1" applyAlignment="1">
      <alignment horizontal="left" wrapText="1" indent="1"/>
    </xf>
    <xf numFmtId="4" fontId="11" fillId="8" borderId="1" xfId="0" applyNumberFormat="1" applyFont="1" applyFill="1" applyBorder="1" applyAlignment="1">
      <alignment horizontal="right"/>
    </xf>
    <xf numFmtId="0" fontId="10" fillId="9" borderId="1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left" vertical="center" wrapText="1" indent="1"/>
    </xf>
    <xf numFmtId="0" fontId="10" fillId="9" borderId="1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wrapText="1"/>
    </xf>
    <xf numFmtId="0" fontId="14" fillId="9" borderId="1" xfId="0" applyFont="1" applyFill="1" applyBorder="1" applyAlignment="1">
      <alignment wrapText="1"/>
    </xf>
    <xf numFmtId="0" fontId="10" fillId="9" borderId="1" xfId="0" applyFont="1" applyFill="1" applyBorder="1" applyAlignment="1">
      <alignment horizontal="left" wrapText="1" indent="1"/>
    </xf>
    <xf numFmtId="0" fontId="4" fillId="0" borderId="0" xfId="0" applyFont="1" applyAlignment="1">
      <alignment vertical="center"/>
    </xf>
    <xf numFmtId="0" fontId="0" fillId="0" borderId="0" xfId="0"/>
    <xf numFmtId="0" fontId="9" fillId="0" borderId="1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7" borderId="1" xfId="0" applyFont="1" applyFill="1" applyBorder="1"/>
    <xf numFmtId="0" fontId="10" fillId="5" borderId="2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6" fillId="8" borderId="1" xfId="0" applyFont="1" applyFill="1" applyBorder="1" applyAlignment="1">
      <alignment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24" fillId="8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6" fillId="8" borderId="2" xfId="0" applyFont="1" applyFill="1" applyBorder="1" applyAlignment="1">
      <alignment horizontal="left" wrapText="1"/>
    </xf>
    <xf numFmtId="0" fontId="24" fillId="8" borderId="3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7" workbookViewId="0">
      <selection activeCell="F3" sqref="F3"/>
    </sheetView>
  </sheetViews>
  <sheetFormatPr defaultRowHeight="15" x14ac:dyDescent="0.25"/>
  <cols>
    <col min="1" max="1" width="9.42578125" customWidth="1"/>
    <col min="2" max="2" width="18" customWidth="1"/>
    <col min="4" max="4" width="13.5703125" customWidth="1"/>
    <col min="5" max="5" width="2.42578125" customWidth="1"/>
    <col min="6" max="9" width="15.140625" customWidth="1"/>
    <col min="10" max="11" width="11.7109375" customWidth="1"/>
  </cols>
  <sheetData>
    <row r="1" spans="1:11" x14ac:dyDescent="0.25">
      <c r="A1" s="12" t="s">
        <v>202</v>
      </c>
      <c r="B1" s="12"/>
      <c r="C1" s="12"/>
    </row>
    <row r="2" spans="1:11" x14ac:dyDescent="0.25">
      <c r="A2" s="2" t="s">
        <v>138</v>
      </c>
      <c r="B2" s="2"/>
      <c r="C2" s="2"/>
    </row>
    <row r="3" spans="1:11" x14ac:dyDescent="0.25">
      <c r="A3" s="2"/>
      <c r="B3" s="2"/>
      <c r="C3" s="2"/>
    </row>
    <row r="4" spans="1:11" x14ac:dyDescent="0.25">
      <c r="A4" s="111" t="s">
        <v>231</v>
      </c>
      <c r="B4" s="111"/>
      <c r="C4" s="111"/>
    </row>
    <row r="5" spans="1:11" x14ac:dyDescent="0.25">
      <c r="A5" s="111" t="s">
        <v>215</v>
      </c>
      <c r="B5" s="111"/>
      <c r="C5" s="111"/>
    </row>
    <row r="6" spans="1:11" x14ac:dyDescent="0.25">
      <c r="A6" s="111" t="s">
        <v>230</v>
      </c>
      <c r="B6" s="111"/>
      <c r="C6" s="111"/>
    </row>
    <row r="7" spans="1:11" ht="9" customHeight="1" x14ac:dyDescent="0.25"/>
    <row r="8" spans="1:11" ht="18.75" customHeight="1" x14ac:dyDescent="0.25">
      <c r="A8" s="174" t="s">
        <v>225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ht="7.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1" ht="15" customHeight="1" x14ac:dyDescent="0.25">
      <c r="A10" s="178" t="s">
        <v>129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11" ht="6.7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1" ht="15" customHeight="1" x14ac:dyDescent="0.25">
      <c r="A12" s="178" t="s">
        <v>185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</row>
    <row r="13" spans="1:11" ht="15" customHeight="1" x14ac:dyDescent="0.25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</row>
    <row r="14" spans="1:11" ht="15" customHeight="1" x14ac:dyDescent="0.25">
      <c r="A14" s="181" t="s">
        <v>186</v>
      </c>
      <c r="B14" s="182"/>
      <c r="C14" s="182"/>
      <c r="D14" s="182"/>
      <c r="E14" s="93"/>
      <c r="F14" s="93"/>
      <c r="G14" s="93"/>
      <c r="H14" s="93"/>
      <c r="I14" s="93"/>
      <c r="J14" s="93"/>
      <c r="K14" s="93"/>
    </row>
    <row r="15" spans="1:11" ht="36" x14ac:dyDescent="0.25">
      <c r="A15" s="169" t="s">
        <v>130</v>
      </c>
      <c r="B15" s="169"/>
      <c r="C15" s="169"/>
      <c r="D15" s="169"/>
      <c r="E15" s="169"/>
      <c r="F15" s="109" t="s">
        <v>216</v>
      </c>
      <c r="G15" s="109" t="s">
        <v>200</v>
      </c>
      <c r="H15" s="109" t="s">
        <v>201</v>
      </c>
      <c r="I15" s="109" t="s">
        <v>217</v>
      </c>
      <c r="J15" s="109" t="s">
        <v>131</v>
      </c>
      <c r="K15" s="109" t="s">
        <v>131</v>
      </c>
    </row>
    <row r="16" spans="1:11" x14ac:dyDescent="0.25">
      <c r="A16" s="170">
        <v>1</v>
      </c>
      <c r="B16" s="171"/>
      <c r="C16" s="171"/>
      <c r="D16" s="171"/>
      <c r="E16" s="171"/>
      <c r="F16" s="108">
        <v>2</v>
      </c>
      <c r="G16" s="108">
        <v>3</v>
      </c>
      <c r="H16" s="108">
        <v>4</v>
      </c>
      <c r="I16" s="108">
        <v>5</v>
      </c>
      <c r="J16" s="108" t="s">
        <v>150</v>
      </c>
      <c r="K16" s="108" t="s">
        <v>151</v>
      </c>
    </row>
    <row r="17" spans="1:11" x14ac:dyDescent="0.25">
      <c r="A17" s="177" t="s">
        <v>132</v>
      </c>
      <c r="B17" s="177"/>
      <c r="C17" s="177"/>
      <c r="D17" s="177"/>
      <c r="E17" s="177"/>
      <c r="F17" s="15">
        <v>561659.23</v>
      </c>
      <c r="G17" s="15">
        <v>707313.04</v>
      </c>
      <c r="H17" s="15">
        <v>707313.04</v>
      </c>
      <c r="I17" s="15">
        <v>643450.41</v>
      </c>
      <c r="J17" s="15">
        <f>SUM(I17/F17*100)</f>
        <v>114.56242070481065</v>
      </c>
      <c r="K17" s="15">
        <f>SUM(I17/H17*100)</f>
        <v>90.971093930348019</v>
      </c>
    </row>
    <row r="18" spans="1:11" x14ac:dyDescent="0.25">
      <c r="A18" s="177" t="s">
        <v>133</v>
      </c>
      <c r="B18" s="177"/>
      <c r="C18" s="177"/>
      <c r="D18" s="177"/>
      <c r="E18" s="177"/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176" t="s">
        <v>0</v>
      </c>
      <c r="B19" s="176"/>
      <c r="C19" s="176"/>
      <c r="D19" s="176"/>
      <c r="E19" s="176"/>
      <c r="F19" s="104">
        <f>SUM(F17:F18)</f>
        <v>561659.23</v>
      </c>
      <c r="G19" s="104">
        <f>SUM(G17:G18)</f>
        <v>707313.04</v>
      </c>
      <c r="H19" s="104">
        <f>SUM(H17:H18)</f>
        <v>707313.04</v>
      </c>
      <c r="I19" s="104">
        <f>SUM(I17:I18)</f>
        <v>643450.41</v>
      </c>
      <c r="J19" s="104">
        <f>SUM(I19/F19)*100</f>
        <v>114.56242070481065</v>
      </c>
      <c r="K19" s="104">
        <f>SUM(I19/G19*100)</f>
        <v>90.971093930348019</v>
      </c>
    </row>
    <row r="20" spans="1:11" x14ac:dyDescent="0.25">
      <c r="A20" s="177" t="s">
        <v>134</v>
      </c>
      <c r="B20" s="177"/>
      <c r="C20" s="177"/>
      <c r="D20" s="177"/>
      <c r="E20" s="177"/>
      <c r="F20" s="15">
        <v>561264.99</v>
      </c>
      <c r="G20" s="15">
        <v>698702.18</v>
      </c>
      <c r="H20" s="15">
        <v>698702.18</v>
      </c>
      <c r="I20" s="15">
        <v>675292.12</v>
      </c>
      <c r="J20" s="15">
        <f>SUM(I20/F20*100)</f>
        <v>120.31609525475658</v>
      </c>
      <c r="K20" s="15">
        <f>SUM(I20/G20*100)</f>
        <v>96.649493780025125</v>
      </c>
    </row>
    <row r="21" spans="1:11" x14ac:dyDescent="0.25">
      <c r="A21" s="177" t="s">
        <v>135</v>
      </c>
      <c r="B21" s="177"/>
      <c r="C21" s="177"/>
      <c r="D21" s="177"/>
      <c r="E21" s="177"/>
      <c r="F21" s="15">
        <v>739.55</v>
      </c>
      <c r="G21" s="15">
        <v>8268.24</v>
      </c>
      <c r="H21" s="15">
        <v>8268.24</v>
      </c>
      <c r="I21" s="15">
        <v>8256.86</v>
      </c>
      <c r="J21" s="15">
        <v>0</v>
      </c>
      <c r="K21" s="15">
        <f>SUM(I21/G21*100)</f>
        <v>99.862364904743956</v>
      </c>
    </row>
    <row r="22" spans="1:11" x14ac:dyDescent="0.25">
      <c r="A22" s="176" t="s">
        <v>1</v>
      </c>
      <c r="B22" s="176"/>
      <c r="C22" s="176"/>
      <c r="D22" s="176"/>
      <c r="E22" s="176"/>
      <c r="F22" s="104">
        <f>SUM(F20:F21)</f>
        <v>562004.54</v>
      </c>
      <c r="G22" s="104">
        <f>SUM(G20:G21)</f>
        <v>706970.42</v>
      </c>
      <c r="H22" s="104">
        <f>SUM(H20:H21)</f>
        <v>706970.42</v>
      </c>
      <c r="I22" s="104">
        <f>SUM(I20:I21)</f>
        <v>683548.98</v>
      </c>
      <c r="J22" s="104">
        <f>SUM(I22/F22*100)</f>
        <v>121.62694984634821</v>
      </c>
      <c r="K22" s="104">
        <f>SUM(I22/H22*100)</f>
        <v>96.687069311895669</v>
      </c>
    </row>
    <row r="23" spans="1:11" x14ac:dyDescent="0.25">
      <c r="A23" s="176" t="s">
        <v>2</v>
      </c>
      <c r="B23" s="176"/>
      <c r="C23" s="176"/>
      <c r="D23" s="176"/>
      <c r="E23" s="176"/>
      <c r="F23" s="104">
        <f>SUM(F19-F22)</f>
        <v>-345.31000000005588</v>
      </c>
      <c r="G23" s="104">
        <f>SUM(G19-G22)</f>
        <v>342.61999999999534</v>
      </c>
      <c r="H23" s="104">
        <f>SUM(H19-H22)</f>
        <v>342.61999999999534</v>
      </c>
      <c r="I23" s="104">
        <f>SUM(I19-I22)</f>
        <v>-40098.569999999949</v>
      </c>
      <c r="J23" s="104">
        <f>SUM(I23/F23*100)</f>
        <v>11612.339636846156</v>
      </c>
      <c r="K23" s="104">
        <f>SUM(I23/G23*100)</f>
        <v>-11703.511178565319</v>
      </c>
    </row>
    <row r="24" spans="1:11" ht="17.25" customHeight="1" x14ac:dyDescent="0.25">
      <c r="A24" s="164"/>
      <c r="B24" s="165"/>
      <c r="C24" s="165"/>
      <c r="D24" s="165"/>
      <c r="E24" s="165"/>
      <c r="F24" s="165"/>
      <c r="G24" s="165"/>
      <c r="H24" s="165"/>
      <c r="I24" s="165"/>
      <c r="J24" s="165"/>
      <c r="K24" s="165"/>
    </row>
    <row r="25" spans="1:11" x14ac:dyDescent="0.25">
      <c r="A25" s="172" t="s">
        <v>187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</row>
    <row r="26" spans="1:11" ht="37.5" customHeight="1" x14ac:dyDescent="0.25">
      <c r="A26" s="169" t="s">
        <v>130</v>
      </c>
      <c r="B26" s="169"/>
      <c r="C26" s="169"/>
      <c r="D26" s="169"/>
      <c r="E26" s="169"/>
      <c r="F26" s="109" t="s">
        <v>216</v>
      </c>
      <c r="G26" s="109" t="s">
        <v>200</v>
      </c>
      <c r="H26" s="109" t="s">
        <v>201</v>
      </c>
      <c r="I26" s="109" t="s">
        <v>217</v>
      </c>
      <c r="J26" s="109" t="s">
        <v>131</v>
      </c>
      <c r="K26" s="109" t="s">
        <v>131</v>
      </c>
    </row>
    <row r="27" spans="1:11" x14ac:dyDescent="0.25">
      <c r="A27" s="170">
        <v>1</v>
      </c>
      <c r="B27" s="171"/>
      <c r="C27" s="171"/>
      <c r="D27" s="171"/>
      <c r="E27" s="171"/>
      <c r="F27" s="108">
        <v>2</v>
      </c>
      <c r="G27" s="108">
        <v>3</v>
      </c>
      <c r="H27" s="108">
        <v>4</v>
      </c>
      <c r="I27" s="108">
        <v>5</v>
      </c>
      <c r="J27" s="108" t="s">
        <v>150</v>
      </c>
      <c r="K27" s="108" t="s">
        <v>151</v>
      </c>
    </row>
    <row r="28" spans="1:11" ht="15" customHeight="1" x14ac:dyDescent="0.25">
      <c r="A28" s="166" t="s">
        <v>136</v>
      </c>
      <c r="B28" s="166"/>
      <c r="C28" s="166"/>
      <c r="D28" s="166"/>
      <c r="E28" s="166"/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</row>
    <row r="29" spans="1:11" ht="15" customHeight="1" x14ac:dyDescent="0.25">
      <c r="A29" s="166" t="s">
        <v>137</v>
      </c>
      <c r="B29" s="166"/>
      <c r="C29" s="166"/>
      <c r="D29" s="166"/>
      <c r="E29" s="166"/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</row>
    <row r="30" spans="1:11" ht="15" customHeight="1" x14ac:dyDescent="0.25">
      <c r="A30" s="167" t="s">
        <v>188</v>
      </c>
      <c r="B30" s="167"/>
      <c r="C30" s="167"/>
      <c r="D30" s="167"/>
      <c r="E30" s="167"/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</row>
    <row r="31" spans="1:11" ht="15" customHeight="1" x14ac:dyDescent="0.25">
      <c r="A31" s="166" t="s">
        <v>189</v>
      </c>
      <c r="B31" s="166"/>
      <c r="C31" s="166"/>
      <c r="D31" s="166"/>
      <c r="E31" s="166"/>
      <c r="F31" s="115">
        <v>2.69</v>
      </c>
      <c r="G31" s="107">
        <v>-342.62</v>
      </c>
      <c r="H31" s="107">
        <v>-342.62</v>
      </c>
      <c r="I31" s="107">
        <v>-342.62</v>
      </c>
      <c r="J31" s="107">
        <f>SUM(I31/F31*100)</f>
        <v>-12736.802973977696</v>
      </c>
      <c r="K31" s="107">
        <f>SUM(I31/H31*100)</f>
        <v>100</v>
      </c>
    </row>
    <row r="32" spans="1:11" ht="15" customHeight="1" x14ac:dyDescent="0.25">
      <c r="A32" s="166" t="s">
        <v>190</v>
      </c>
      <c r="B32" s="166"/>
      <c r="C32" s="166"/>
      <c r="D32" s="166"/>
      <c r="E32" s="166"/>
      <c r="F32" s="116">
        <v>-342.62</v>
      </c>
      <c r="G32" s="81">
        <v>342.62</v>
      </c>
      <c r="H32" s="81">
        <v>342.62</v>
      </c>
      <c r="I32" s="81">
        <f>SUM(I23+I31)</f>
        <v>-40441.189999999951</v>
      </c>
      <c r="J32" s="81">
        <f>SUM(I32/F32*100)</f>
        <v>11803.511178565159</v>
      </c>
      <c r="K32" s="81">
        <f>SUM(I32/H32)*100</f>
        <v>-11803.511178565159</v>
      </c>
    </row>
    <row r="33" spans="1:11" ht="15" customHeight="1" x14ac:dyDescent="0.25">
      <c r="A33" s="167" t="s">
        <v>191</v>
      </c>
      <c r="B33" s="167"/>
      <c r="C33" s="167"/>
      <c r="D33" s="167"/>
      <c r="E33" s="167"/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</row>
    <row r="34" spans="1:11" ht="15" customHeight="1" x14ac:dyDescent="0.25">
      <c r="A34" s="168" t="s">
        <v>192</v>
      </c>
      <c r="B34" s="168"/>
      <c r="C34" s="168"/>
      <c r="D34" s="168"/>
      <c r="E34" s="168"/>
      <c r="F34" s="105">
        <v>-342.62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</row>
    <row r="35" spans="1:11" ht="24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25">
    <mergeCell ref="A8:K8"/>
    <mergeCell ref="A19:E19"/>
    <mergeCell ref="A20:E20"/>
    <mergeCell ref="A21:E21"/>
    <mergeCell ref="A23:E23"/>
    <mergeCell ref="A10:K10"/>
    <mergeCell ref="A12:K12"/>
    <mergeCell ref="A13:K13"/>
    <mergeCell ref="A16:E16"/>
    <mergeCell ref="A15:E15"/>
    <mergeCell ref="A17:E17"/>
    <mergeCell ref="A18:E18"/>
    <mergeCell ref="A14:D14"/>
    <mergeCell ref="A22:E22"/>
    <mergeCell ref="A24:K24"/>
    <mergeCell ref="A32:E32"/>
    <mergeCell ref="A33:E33"/>
    <mergeCell ref="A34:E34"/>
    <mergeCell ref="A26:E26"/>
    <mergeCell ref="A27:E27"/>
    <mergeCell ref="A25:K25"/>
    <mergeCell ref="A28:E28"/>
    <mergeCell ref="A29:E29"/>
    <mergeCell ref="A30:E30"/>
    <mergeCell ref="A31:E31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3"/>
  <sheetViews>
    <sheetView topLeftCell="A40" workbookViewId="0">
      <selection activeCell="J69" sqref="J69"/>
    </sheetView>
  </sheetViews>
  <sheetFormatPr defaultRowHeight="15" x14ac:dyDescent="0.25"/>
  <cols>
    <col min="1" max="4" width="5.140625" customWidth="1"/>
    <col min="5" max="5" width="41.5703125" customWidth="1"/>
    <col min="6" max="6" width="15" customWidth="1"/>
    <col min="7" max="9" width="15.140625" customWidth="1"/>
    <col min="10" max="11" width="8.7109375" customWidth="1"/>
    <col min="13" max="13" width="10.140625" bestFit="1" customWidth="1"/>
  </cols>
  <sheetData>
    <row r="1" spans="1:11" ht="24.75" customHeight="1" x14ac:dyDescent="0.25">
      <c r="A1" s="185" t="s">
        <v>129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5.5" customHeight="1" x14ac:dyDescent="0.25">
      <c r="A2" s="185" t="s">
        <v>141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 ht="31.5" customHeight="1" x14ac:dyDescent="0.25">
      <c r="A3" s="185" t="s">
        <v>140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ht="38.25" customHeight="1" x14ac:dyDescent="0.25">
      <c r="A4" s="184" t="s">
        <v>130</v>
      </c>
      <c r="B4" s="184"/>
      <c r="C4" s="184"/>
      <c r="D4" s="184"/>
      <c r="E4" s="184"/>
      <c r="F4" s="110" t="s">
        <v>216</v>
      </c>
      <c r="G4" s="110" t="s">
        <v>200</v>
      </c>
      <c r="H4" s="110" t="s">
        <v>201</v>
      </c>
      <c r="I4" s="110" t="s">
        <v>217</v>
      </c>
      <c r="J4" s="110" t="s">
        <v>131</v>
      </c>
      <c r="K4" s="110" t="s">
        <v>131</v>
      </c>
    </row>
    <row r="5" spans="1:11" x14ac:dyDescent="0.25">
      <c r="A5" s="186">
        <v>1</v>
      </c>
      <c r="B5" s="187"/>
      <c r="C5" s="187"/>
      <c r="D5" s="187"/>
      <c r="E5" s="188"/>
      <c r="F5" s="1">
        <v>2</v>
      </c>
      <c r="G5" s="1">
        <v>3</v>
      </c>
      <c r="H5" s="1">
        <v>4</v>
      </c>
      <c r="I5" s="1">
        <v>5</v>
      </c>
      <c r="J5" s="9" t="s">
        <v>150</v>
      </c>
      <c r="K5" s="9" t="s">
        <v>151</v>
      </c>
    </row>
    <row r="6" spans="1:11" x14ac:dyDescent="0.25">
      <c r="A6" s="125">
        <v>6</v>
      </c>
      <c r="B6" s="126"/>
      <c r="C6" s="126"/>
      <c r="D6" s="126"/>
      <c r="E6" s="127" t="s">
        <v>226</v>
      </c>
      <c r="F6" s="128">
        <f>SUM(F7+F11+F18+F21)</f>
        <v>561659.23</v>
      </c>
      <c r="G6" s="128">
        <f>SUM(G7+G11+G18+G21)</f>
        <v>707313.04</v>
      </c>
      <c r="H6" s="128">
        <f>SUM(G6)</f>
        <v>707313.04</v>
      </c>
      <c r="I6" s="128">
        <f>SUM(I7+I11+I18+I21)</f>
        <v>643450.40999999992</v>
      </c>
      <c r="J6" s="128">
        <f>SUM(I6/F6*100)</f>
        <v>114.56242070481062</v>
      </c>
      <c r="K6" s="128">
        <f t="shared" ref="K6:K7" si="0">SUM(I6/H6*100)</f>
        <v>90.97109393034799</v>
      </c>
    </row>
    <row r="7" spans="1:11" x14ac:dyDescent="0.25">
      <c r="A7" s="22"/>
      <c r="B7" s="22">
        <v>63</v>
      </c>
      <c r="C7" s="22"/>
      <c r="D7" s="22"/>
      <c r="E7" s="4" t="s">
        <v>3</v>
      </c>
      <c r="F7" s="23">
        <f>SUM(F8)</f>
        <v>421665.17</v>
      </c>
      <c r="G7" s="23">
        <v>518451.91</v>
      </c>
      <c r="H7" s="23">
        <v>518451.91</v>
      </c>
      <c r="I7" s="23">
        <f>SUM(I8)</f>
        <v>457289.99</v>
      </c>
      <c r="J7" s="23">
        <f t="shared" ref="J7:J9" si="1">SUM(I7/F7*100)</f>
        <v>108.44860390057826</v>
      </c>
      <c r="K7" s="23">
        <f t="shared" si="0"/>
        <v>88.20297141927783</v>
      </c>
    </row>
    <row r="8" spans="1:11" x14ac:dyDescent="0.25">
      <c r="A8" s="24"/>
      <c r="B8" s="24"/>
      <c r="C8" s="24">
        <v>636</v>
      </c>
      <c r="D8" s="24"/>
      <c r="E8" s="5" t="s">
        <v>6</v>
      </c>
      <c r="F8" s="25">
        <f>SUM(F9:F10)</f>
        <v>421665.17</v>
      </c>
      <c r="G8" s="25">
        <f>SUM(G9:G10)</f>
        <v>0</v>
      </c>
      <c r="H8" s="25">
        <v>0</v>
      </c>
      <c r="I8" s="25">
        <f>SUM(I9:I10)</f>
        <v>457289.99</v>
      </c>
      <c r="J8" s="25">
        <f t="shared" si="1"/>
        <v>108.44860390057826</v>
      </c>
      <c r="K8" s="25">
        <v>0</v>
      </c>
    </row>
    <row r="9" spans="1:11" x14ac:dyDescent="0.25">
      <c r="A9" s="24"/>
      <c r="B9" s="24"/>
      <c r="C9" s="24"/>
      <c r="D9" s="24">
        <v>6361</v>
      </c>
      <c r="E9" s="5" t="s">
        <v>7</v>
      </c>
      <c r="F9" s="25">
        <v>420925.62</v>
      </c>
      <c r="G9" s="25">
        <v>0</v>
      </c>
      <c r="H9" s="25">
        <v>0</v>
      </c>
      <c r="I9" s="25">
        <v>452258.13</v>
      </c>
      <c r="J9" s="25">
        <f t="shared" si="1"/>
        <v>107.44371654070379</v>
      </c>
      <c r="K9" s="25">
        <v>0</v>
      </c>
    </row>
    <row r="10" spans="1:11" x14ac:dyDescent="0.25">
      <c r="A10" s="24"/>
      <c r="B10" s="24"/>
      <c r="C10" s="24"/>
      <c r="D10" s="24">
        <v>6362</v>
      </c>
      <c r="E10" s="5" t="s">
        <v>8</v>
      </c>
      <c r="F10" s="25">
        <v>739.55</v>
      </c>
      <c r="G10" s="25">
        <v>0</v>
      </c>
      <c r="H10" s="25">
        <v>0</v>
      </c>
      <c r="I10" s="25">
        <v>5031.8599999999997</v>
      </c>
      <c r="J10" s="25">
        <v>0</v>
      </c>
      <c r="K10" s="25">
        <v>0</v>
      </c>
    </row>
    <row r="11" spans="1:11" x14ac:dyDescent="0.25">
      <c r="A11" s="22"/>
      <c r="B11" s="22">
        <v>64</v>
      </c>
      <c r="C11" s="22"/>
      <c r="D11" s="22"/>
      <c r="E11" s="4" t="s">
        <v>4</v>
      </c>
      <c r="F11" s="23">
        <f>SUM(F12+F16)</f>
        <v>573.67999999999995</v>
      </c>
      <c r="G11" s="23">
        <v>363</v>
      </c>
      <c r="H11" s="23">
        <v>363</v>
      </c>
      <c r="I11" s="23">
        <f>SUM(I12+I16)</f>
        <v>191.92</v>
      </c>
      <c r="J11" s="23">
        <f>SUM(I11/F11*100)</f>
        <v>33.454190489471479</v>
      </c>
      <c r="K11" s="23">
        <f>SUM(I11/H11*100)</f>
        <v>52.870523415977956</v>
      </c>
    </row>
    <row r="12" spans="1:11" x14ac:dyDescent="0.25">
      <c r="A12" s="24"/>
      <c r="B12" s="24"/>
      <c r="C12" s="24">
        <v>641</v>
      </c>
      <c r="D12" s="24"/>
      <c r="E12" s="5" t="s">
        <v>9</v>
      </c>
      <c r="F12" s="25">
        <f>SUM(F13:F15)</f>
        <v>0.56000000000000005</v>
      </c>
      <c r="G12" s="25">
        <f>SUM(G13:G15)</f>
        <v>0</v>
      </c>
      <c r="H12" s="25">
        <f>SUM(H13:H15)</f>
        <v>0</v>
      </c>
      <c r="I12" s="25">
        <f>SUM(I13:I15)</f>
        <v>0.88</v>
      </c>
      <c r="J12" s="25">
        <f>SUM(I12/F12)*100</f>
        <v>157.14285714285714</v>
      </c>
      <c r="K12" s="25">
        <v>0</v>
      </c>
    </row>
    <row r="13" spans="1:11" x14ac:dyDescent="0.25">
      <c r="A13" s="24"/>
      <c r="B13" s="24"/>
      <c r="C13" s="24"/>
      <c r="D13" s="24">
        <v>6413</v>
      </c>
      <c r="E13" s="5" t="s">
        <v>10</v>
      </c>
      <c r="F13" s="25">
        <v>0.56000000000000005</v>
      </c>
      <c r="G13" s="25">
        <v>0</v>
      </c>
      <c r="H13" s="25">
        <v>0</v>
      </c>
      <c r="I13" s="25">
        <v>0.88</v>
      </c>
      <c r="J13" s="25">
        <f>SUM(I13/F13*100)</f>
        <v>157.14285714285714</v>
      </c>
      <c r="K13" s="25">
        <v>0</v>
      </c>
    </row>
    <row r="14" spans="1:11" x14ac:dyDescent="0.25">
      <c r="A14" s="24"/>
      <c r="B14" s="24"/>
      <c r="C14" s="24"/>
      <c r="D14" s="24">
        <v>6416</v>
      </c>
      <c r="E14" s="5" t="s">
        <v>65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</row>
    <row r="15" spans="1:11" x14ac:dyDescent="0.25">
      <c r="A15" s="24"/>
      <c r="B15" s="24"/>
      <c r="C15" s="24"/>
      <c r="D15" s="24">
        <v>6419</v>
      </c>
      <c r="E15" s="5" t="s">
        <v>69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</row>
    <row r="16" spans="1:11" x14ac:dyDescent="0.25">
      <c r="A16" s="24"/>
      <c r="B16" s="24"/>
      <c r="C16" s="24">
        <v>642</v>
      </c>
      <c r="D16" s="24"/>
      <c r="E16" s="5" t="s">
        <v>72</v>
      </c>
      <c r="F16" s="25">
        <f>SUM(F17)</f>
        <v>573.12</v>
      </c>
      <c r="G16" s="25">
        <f>SUM(G17)</f>
        <v>0</v>
      </c>
      <c r="H16" s="25">
        <f>SUM(H17)</f>
        <v>0</v>
      </c>
      <c r="I16" s="25">
        <f>SUM(I17)</f>
        <v>191.04</v>
      </c>
      <c r="J16" s="25">
        <f>SUM(I16/F16*100)</f>
        <v>33.333333333333329</v>
      </c>
      <c r="K16" s="25">
        <v>0</v>
      </c>
    </row>
    <row r="17" spans="1:11" x14ac:dyDescent="0.25">
      <c r="A17" s="24"/>
      <c r="B17" s="24"/>
      <c r="C17" s="24"/>
      <c r="D17" s="24">
        <v>6422</v>
      </c>
      <c r="E17" s="5" t="s">
        <v>73</v>
      </c>
      <c r="F17" s="25">
        <v>573.12</v>
      </c>
      <c r="G17" s="25">
        <v>0</v>
      </c>
      <c r="H17" s="25">
        <v>0</v>
      </c>
      <c r="I17" s="25">
        <v>191.04</v>
      </c>
      <c r="J17" s="25">
        <f>SUM(I17/F17*100)</f>
        <v>33.333333333333329</v>
      </c>
      <c r="K17" s="25">
        <v>0</v>
      </c>
    </row>
    <row r="18" spans="1:11" x14ac:dyDescent="0.25">
      <c r="A18" s="22"/>
      <c r="B18" s="22">
        <v>65</v>
      </c>
      <c r="C18" s="22"/>
      <c r="D18" s="22"/>
      <c r="E18" s="4" t="s">
        <v>58</v>
      </c>
      <c r="F18" s="23">
        <f t="shared" ref="F18:I19" si="2">SUM(F19)</f>
        <v>2265.7199999999998</v>
      </c>
      <c r="G18" s="23">
        <v>2850.03</v>
      </c>
      <c r="H18" s="23">
        <v>2850.03</v>
      </c>
      <c r="I18" s="23">
        <f t="shared" si="2"/>
        <v>2650.87</v>
      </c>
      <c r="J18" s="23">
        <f>SUM(I18/F18*100)</f>
        <v>116.99901135179987</v>
      </c>
      <c r="K18" s="23">
        <f t="shared" ref="K18:K21" si="3">SUM(I18/H18*100)</f>
        <v>93.012003382420531</v>
      </c>
    </row>
    <row r="19" spans="1:11" x14ac:dyDescent="0.25">
      <c r="A19" s="24"/>
      <c r="B19" s="24"/>
      <c r="C19" s="24">
        <v>652</v>
      </c>
      <c r="D19" s="24"/>
      <c r="E19" s="5" t="s">
        <v>11</v>
      </c>
      <c r="F19" s="25">
        <f>SUM(F20)</f>
        <v>2265.7199999999998</v>
      </c>
      <c r="G19" s="25">
        <f t="shared" si="2"/>
        <v>0</v>
      </c>
      <c r="H19" s="25">
        <f t="shared" si="2"/>
        <v>0</v>
      </c>
      <c r="I19" s="25">
        <f t="shared" si="2"/>
        <v>2650.87</v>
      </c>
      <c r="J19" s="25">
        <f>SUM(I19/F19*100)</f>
        <v>116.99901135179987</v>
      </c>
      <c r="K19" s="25">
        <v>0</v>
      </c>
    </row>
    <row r="20" spans="1:11" x14ac:dyDescent="0.25">
      <c r="A20" s="24"/>
      <c r="B20" s="24"/>
      <c r="C20" s="24"/>
      <c r="D20" s="24">
        <v>6526</v>
      </c>
      <c r="E20" s="5" t="s">
        <v>5</v>
      </c>
      <c r="F20" s="25">
        <v>2265.7199999999998</v>
      </c>
      <c r="G20" s="25">
        <v>0</v>
      </c>
      <c r="H20" s="25">
        <v>0</v>
      </c>
      <c r="I20" s="25">
        <v>2650.87</v>
      </c>
      <c r="J20" s="25">
        <f>SUM(I19/F19*100)</f>
        <v>116.99901135179987</v>
      </c>
      <c r="K20" s="25">
        <v>0</v>
      </c>
    </row>
    <row r="21" spans="1:11" x14ac:dyDescent="0.25">
      <c r="A21" s="22"/>
      <c r="B21" s="22">
        <v>67</v>
      </c>
      <c r="C21" s="22"/>
      <c r="D21" s="22"/>
      <c r="E21" s="4" t="s">
        <v>12</v>
      </c>
      <c r="F21" s="23">
        <f>SUM(F22)</f>
        <v>137154.66</v>
      </c>
      <c r="G21" s="23">
        <v>185648.1</v>
      </c>
      <c r="H21" s="23">
        <v>185648.1</v>
      </c>
      <c r="I21" s="23">
        <f>SUM(I22)</f>
        <v>183317.63</v>
      </c>
      <c r="J21" s="23">
        <f>I21/F21*100</f>
        <v>133.65760230093531</v>
      </c>
      <c r="K21" s="23">
        <f t="shared" si="3"/>
        <v>98.744684163209868</v>
      </c>
    </row>
    <row r="22" spans="1:11" x14ac:dyDescent="0.25">
      <c r="A22" s="24"/>
      <c r="B22" s="24"/>
      <c r="C22" s="24">
        <v>671</v>
      </c>
      <c r="D22" s="24"/>
      <c r="E22" s="5" t="s">
        <v>13</v>
      </c>
      <c r="F22" s="25">
        <f>SUM(F23:F24)</f>
        <v>137154.66</v>
      </c>
      <c r="G22" s="25">
        <v>0</v>
      </c>
      <c r="H22" s="25">
        <v>0</v>
      </c>
      <c r="I22" s="25">
        <f>SUM(I23:I24)</f>
        <v>183317.63</v>
      </c>
      <c r="J22" s="25">
        <f>SUM(I22/F22)*100</f>
        <v>133.65760230093531</v>
      </c>
      <c r="K22" s="25">
        <v>0</v>
      </c>
    </row>
    <row r="23" spans="1:11" x14ac:dyDescent="0.25">
      <c r="A23" s="24"/>
      <c r="B23" s="24"/>
      <c r="C23" s="24"/>
      <c r="D23" s="24">
        <v>6711</v>
      </c>
      <c r="E23" s="5" t="s">
        <v>14</v>
      </c>
      <c r="F23" s="25">
        <v>137154.66</v>
      </c>
      <c r="G23" s="25">
        <v>0</v>
      </c>
      <c r="H23" s="25">
        <v>0</v>
      </c>
      <c r="I23" s="25">
        <v>180092.63</v>
      </c>
      <c r="J23" s="25">
        <f>SUM(I23/F23*100)</f>
        <v>131.306242164867</v>
      </c>
      <c r="K23" s="25">
        <v>0</v>
      </c>
    </row>
    <row r="24" spans="1:11" x14ac:dyDescent="0.25">
      <c r="A24" s="24"/>
      <c r="B24" s="24"/>
      <c r="C24" s="24"/>
      <c r="D24" s="24">
        <v>6712</v>
      </c>
      <c r="E24" s="5" t="s">
        <v>15</v>
      </c>
      <c r="F24" s="25">
        <v>0</v>
      </c>
      <c r="G24" s="25">
        <v>0</v>
      </c>
      <c r="H24" s="25">
        <v>0</v>
      </c>
      <c r="I24" s="25">
        <v>3225</v>
      </c>
      <c r="J24" s="25">
        <v>0</v>
      </c>
      <c r="K24" s="25">
        <v>0</v>
      </c>
    </row>
    <row r="25" spans="1:11" x14ac:dyDescent="0.25">
      <c r="A25" s="119"/>
      <c r="B25" s="119"/>
      <c r="C25" s="119"/>
      <c r="D25" s="119"/>
      <c r="E25" s="120"/>
      <c r="F25" s="121"/>
      <c r="G25" s="121"/>
      <c r="H25" s="121"/>
      <c r="I25" s="121"/>
      <c r="J25" s="121"/>
      <c r="K25" s="121"/>
    </row>
    <row r="26" spans="1:11" x14ac:dyDescent="0.25">
      <c r="A26" s="125">
        <v>9</v>
      </c>
      <c r="B26" s="125"/>
      <c r="C26" s="125"/>
      <c r="D26" s="125"/>
      <c r="E26" s="129" t="s">
        <v>228</v>
      </c>
      <c r="F26" s="130">
        <f t="shared" ref="F26:I26" si="4">SUM(F27)</f>
        <v>-342.62</v>
      </c>
      <c r="G26" s="130">
        <f t="shared" si="4"/>
        <v>-342.62</v>
      </c>
      <c r="H26" s="130">
        <f t="shared" si="4"/>
        <v>-342.62</v>
      </c>
      <c r="I26" s="130">
        <f t="shared" si="4"/>
        <v>40441.19</v>
      </c>
      <c r="J26" s="131">
        <f>SUM(I26/F26*100)</f>
        <v>-11803.511178565175</v>
      </c>
      <c r="K26" s="131">
        <f>SUM(I26/H26*100)</f>
        <v>-11803.511178565175</v>
      </c>
    </row>
    <row r="27" spans="1:11" x14ac:dyDescent="0.25">
      <c r="A27" s="22"/>
      <c r="B27" s="22">
        <v>92</v>
      </c>
      <c r="C27" s="22"/>
      <c r="D27" s="22"/>
      <c r="E27" s="4" t="s">
        <v>203</v>
      </c>
      <c r="F27" s="114">
        <f>SUM(F28)</f>
        <v>-342.62</v>
      </c>
      <c r="G27" s="114">
        <v>-342.62</v>
      </c>
      <c r="H27" s="114">
        <v>-342.62</v>
      </c>
      <c r="I27" s="114">
        <f>SUM(I28)</f>
        <v>40441.19</v>
      </c>
      <c r="J27" s="117">
        <f>SUM(I27/F27*100)</f>
        <v>-11803.511178565175</v>
      </c>
      <c r="K27" s="117">
        <f>SUM(I27/H27*100)</f>
        <v>-11803.511178565175</v>
      </c>
    </row>
    <row r="28" spans="1:11" x14ac:dyDescent="0.25">
      <c r="A28" s="24"/>
      <c r="B28" s="24"/>
      <c r="C28" s="24">
        <v>922</v>
      </c>
      <c r="D28" s="24"/>
      <c r="E28" s="5" t="s">
        <v>204</v>
      </c>
      <c r="F28" s="25">
        <f>SUM(F29:F30)</f>
        <v>-342.62</v>
      </c>
      <c r="G28" s="25">
        <v>0</v>
      </c>
      <c r="H28" s="25">
        <v>0</v>
      </c>
      <c r="I28" s="25">
        <f>SUM(I29:I30)</f>
        <v>40441.19</v>
      </c>
      <c r="J28" s="118">
        <f>SUM(I28/F28*100)</f>
        <v>-11803.511178565175</v>
      </c>
      <c r="K28" s="25">
        <v>0</v>
      </c>
    </row>
    <row r="29" spans="1:11" x14ac:dyDescent="0.25">
      <c r="A29" s="24"/>
      <c r="B29" s="24"/>
      <c r="C29" s="24"/>
      <c r="D29" s="24">
        <v>9221</v>
      </c>
      <c r="E29" s="5" t="s">
        <v>205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</row>
    <row r="30" spans="1:11" x14ac:dyDescent="0.25">
      <c r="A30" s="24"/>
      <c r="B30" s="24"/>
      <c r="C30" s="24"/>
      <c r="D30" s="24">
        <v>9222</v>
      </c>
      <c r="E30" s="5" t="s">
        <v>206</v>
      </c>
      <c r="F30" s="25">
        <v>-342.62</v>
      </c>
      <c r="G30" s="25">
        <v>0</v>
      </c>
      <c r="H30" s="25">
        <v>0</v>
      </c>
      <c r="I30" s="25">
        <v>40441.19</v>
      </c>
      <c r="J30" s="118">
        <f>SUM(I30/F30*100)</f>
        <v>-11803.511178565175</v>
      </c>
      <c r="K30" s="25">
        <v>0</v>
      </c>
    </row>
    <row r="31" spans="1:11" x14ac:dyDescent="0.25">
      <c r="A31" s="189"/>
      <c r="B31" s="190"/>
      <c r="C31" s="190"/>
      <c r="D31" s="190"/>
      <c r="E31" s="191"/>
      <c r="F31" s="112"/>
      <c r="G31" s="113"/>
      <c r="H31" s="112"/>
      <c r="I31" s="112"/>
      <c r="J31" s="112"/>
      <c r="K31" s="113"/>
    </row>
    <row r="32" spans="1:11" ht="36" x14ac:dyDescent="0.25">
      <c r="A32" s="184" t="s">
        <v>130</v>
      </c>
      <c r="B32" s="184"/>
      <c r="C32" s="184"/>
      <c r="D32" s="184"/>
      <c r="E32" s="184"/>
      <c r="F32" s="110" t="s">
        <v>216</v>
      </c>
      <c r="G32" s="110" t="s">
        <v>200</v>
      </c>
      <c r="H32" s="110" t="s">
        <v>201</v>
      </c>
      <c r="I32" s="110" t="s">
        <v>217</v>
      </c>
      <c r="J32" s="110" t="s">
        <v>131</v>
      </c>
      <c r="K32" s="110" t="s">
        <v>131</v>
      </c>
    </row>
    <row r="33" spans="1:11" x14ac:dyDescent="0.25">
      <c r="A33" s="183">
        <v>1</v>
      </c>
      <c r="B33" s="183"/>
      <c r="C33" s="183"/>
      <c r="D33" s="183"/>
      <c r="E33" s="183"/>
      <c r="F33" s="1">
        <v>2</v>
      </c>
      <c r="G33" s="1">
        <v>3</v>
      </c>
      <c r="H33" s="1">
        <v>4</v>
      </c>
      <c r="I33" s="1">
        <v>5</v>
      </c>
      <c r="J33" s="9" t="s">
        <v>150</v>
      </c>
      <c r="K33" s="9" t="s">
        <v>151</v>
      </c>
    </row>
    <row r="34" spans="1:11" x14ac:dyDescent="0.25">
      <c r="A34" s="125">
        <v>3</v>
      </c>
      <c r="B34" s="126"/>
      <c r="C34" s="126"/>
      <c r="D34" s="126"/>
      <c r="E34" s="125" t="s">
        <v>227</v>
      </c>
      <c r="F34" s="128">
        <f>SUM(F35+F44+F72+F76+F79)</f>
        <v>561264.99</v>
      </c>
      <c r="G34" s="128">
        <f>SUM(G35+G44+G72+G76+G79)</f>
        <v>698702.17999999993</v>
      </c>
      <c r="H34" s="128">
        <f>SUM(H35+H44+H72+H76+H79)</f>
        <v>698702.17999999993</v>
      </c>
      <c r="I34" s="128">
        <f>SUM(I35+I44+I72+I76+I79)</f>
        <v>675292.12</v>
      </c>
      <c r="J34" s="132">
        <f t="shared" ref="J34:J43" si="5">SUM(I34/F34*100)</f>
        <v>120.31609525475658</v>
      </c>
      <c r="K34" s="132">
        <f>SUM(I34/H34*100)</f>
        <v>96.649493780025139</v>
      </c>
    </row>
    <row r="35" spans="1:11" x14ac:dyDescent="0.25">
      <c r="A35" s="135"/>
      <c r="B35" s="135">
        <v>31</v>
      </c>
      <c r="C35" s="135"/>
      <c r="D35" s="135"/>
      <c r="E35" s="136" t="s">
        <v>16</v>
      </c>
      <c r="F35" s="137">
        <f>SUM(F36+F40+F42)</f>
        <v>383495.86</v>
      </c>
      <c r="G35" s="137">
        <v>462404.11</v>
      </c>
      <c r="H35" s="137">
        <v>462404.11</v>
      </c>
      <c r="I35" s="137">
        <f>SUM(I36+I40+I42)</f>
        <v>451291.36999999994</v>
      </c>
      <c r="J35" s="137">
        <f t="shared" si="5"/>
        <v>117.67828992990954</v>
      </c>
      <c r="K35" s="137">
        <f>SUM(I35/H35*100)</f>
        <v>97.59674713963939</v>
      </c>
    </row>
    <row r="36" spans="1:11" x14ac:dyDescent="0.25">
      <c r="A36" s="6"/>
      <c r="B36" s="6"/>
      <c r="C36" s="6">
        <v>311</v>
      </c>
      <c r="D36" s="6"/>
      <c r="E36" s="4" t="s">
        <v>17</v>
      </c>
      <c r="F36" s="14">
        <f>SUM(F37:F39)</f>
        <v>314965.92</v>
      </c>
      <c r="G36" s="14">
        <f>SUM(G37:G39)</f>
        <v>0</v>
      </c>
      <c r="H36" s="14">
        <f>SUM(H37:H39)</f>
        <v>0</v>
      </c>
      <c r="I36" s="14">
        <f>SUM(I37:I39)</f>
        <v>372791.00999999995</v>
      </c>
      <c r="J36" s="14">
        <f t="shared" si="5"/>
        <v>118.35915771458703</v>
      </c>
      <c r="K36" s="14">
        <v>0</v>
      </c>
    </row>
    <row r="37" spans="1:11" x14ac:dyDescent="0.25">
      <c r="A37" s="26"/>
      <c r="B37" s="26"/>
      <c r="C37" s="26"/>
      <c r="D37" s="26">
        <v>3111</v>
      </c>
      <c r="E37" s="5" t="s">
        <v>18</v>
      </c>
      <c r="F37" s="15">
        <v>311473.24</v>
      </c>
      <c r="G37" s="15">
        <v>0</v>
      </c>
      <c r="H37" s="15">
        <v>0</v>
      </c>
      <c r="I37" s="15">
        <v>364628.56</v>
      </c>
      <c r="J37" s="15">
        <f t="shared" si="5"/>
        <v>117.06577425399369</v>
      </c>
      <c r="K37" s="15">
        <v>0</v>
      </c>
    </row>
    <row r="38" spans="1:11" x14ac:dyDescent="0.25">
      <c r="A38" s="26"/>
      <c r="B38" s="26"/>
      <c r="C38" s="26"/>
      <c r="D38" s="26">
        <v>3113</v>
      </c>
      <c r="E38" s="5" t="s">
        <v>19</v>
      </c>
      <c r="F38" s="15">
        <v>699.1</v>
      </c>
      <c r="G38" s="15">
        <v>0</v>
      </c>
      <c r="H38" s="15">
        <v>0</v>
      </c>
      <c r="I38" s="15">
        <v>5062.79</v>
      </c>
      <c r="J38" s="15">
        <f t="shared" si="5"/>
        <v>724.1868116149335</v>
      </c>
      <c r="K38" s="15">
        <v>0</v>
      </c>
    </row>
    <row r="39" spans="1:11" x14ac:dyDescent="0.25">
      <c r="A39" s="26"/>
      <c r="B39" s="26"/>
      <c r="C39" s="26"/>
      <c r="D39" s="26">
        <v>3114</v>
      </c>
      <c r="E39" s="5" t="s">
        <v>20</v>
      </c>
      <c r="F39" s="15">
        <v>2793.58</v>
      </c>
      <c r="G39" s="15">
        <v>0</v>
      </c>
      <c r="H39" s="15">
        <v>0</v>
      </c>
      <c r="I39" s="15">
        <v>3099.66</v>
      </c>
      <c r="J39" s="15">
        <f t="shared" si="5"/>
        <v>110.95655037621977</v>
      </c>
      <c r="K39" s="15">
        <v>0</v>
      </c>
    </row>
    <row r="40" spans="1:11" x14ac:dyDescent="0.25">
      <c r="A40" s="6"/>
      <c r="B40" s="6"/>
      <c r="C40" s="6">
        <v>312</v>
      </c>
      <c r="D40" s="6"/>
      <c r="E40" s="4" t="s">
        <v>21</v>
      </c>
      <c r="F40" s="14">
        <f>SUM(F41)</f>
        <v>16560.57</v>
      </c>
      <c r="G40" s="14">
        <f>SUM(G41)</f>
        <v>0</v>
      </c>
      <c r="H40" s="14">
        <f>SUM(H41)</f>
        <v>0</v>
      </c>
      <c r="I40" s="14">
        <f>SUM(I41)</f>
        <v>16989.88</v>
      </c>
      <c r="J40" s="14">
        <f t="shared" si="5"/>
        <v>102.59236246095395</v>
      </c>
      <c r="K40" s="14">
        <v>0</v>
      </c>
    </row>
    <row r="41" spans="1:11" x14ac:dyDescent="0.25">
      <c r="A41" s="26"/>
      <c r="B41" s="26"/>
      <c r="C41" s="26"/>
      <c r="D41" s="26">
        <v>3121</v>
      </c>
      <c r="E41" s="5" t="s">
        <v>21</v>
      </c>
      <c r="F41" s="15">
        <v>16560.57</v>
      </c>
      <c r="G41" s="15">
        <v>0</v>
      </c>
      <c r="H41" s="15">
        <v>0</v>
      </c>
      <c r="I41" s="15">
        <v>16989.88</v>
      </c>
      <c r="J41" s="15">
        <f t="shared" si="5"/>
        <v>102.59236246095395</v>
      </c>
      <c r="K41" s="15">
        <v>0</v>
      </c>
    </row>
    <row r="42" spans="1:11" x14ac:dyDescent="0.25">
      <c r="A42" s="6"/>
      <c r="B42" s="6"/>
      <c r="C42" s="6">
        <v>313</v>
      </c>
      <c r="D42" s="6"/>
      <c r="E42" s="4" t="s">
        <v>22</v>
      </c>
      <c r="F42" s="14">
        <f>SUM(F43:F43)</f>
        <v>51969.37</v>
      </c>
      <c r="G42" s="14">
        <f>SUM(G43:G43)</f>
        <v>0</v>
      </c>
      <c r="H42" s="14">
        <f>SUM(H43:H43)</f>
        <v>0</v>
      </c>
      <c r="I42" s="14">
        <f>SUM(I43)</f>
        <v>61510.48</v>
      </c>
      <c r="J42" s="14">
        <f t="shared" si="5"/>
        <v>118.3591026791358</v>
      </c>
      <c r="K42" s="14">
        <v>0</v>
      </c>
    </row>
    <row r="43" spans="1:11" x14ac:dyDescent="0.25">
      <c r="A43" s="26"/>
      <c r="B43" s="26"/>
      <c r="C43" s="26"/>
      <c r="D43" s="26">
        <v>3132</v>
      </c>
      <c r="E43" s="5" t="s">
        <v>23</v>
      </c>
      <c r="F43" s="15">
        <v>51969.37</v>
      </c>
      <c r="G43" s="15">
        <v>0</v>
      </c>
      <c r="H43" s="15">
        <v>0</v>
      </c>
      <c r="I43" s="15">
        <v>61510.48</v>
      </c>
      <c r="J43" s="15">
        <f t="shared" si="5"/>
        <v>118.3591026791358</v>
      </c>
      <c r="K43" s="15">
        <v>0</v>
      </c>
    </row>
    <row r="44" spans="1:11" x14ac:dyDescent="0.25">
      <c r="A44" s="135"/>
      <c r="B44" s="135">
        <v>32</v>
      </c>
      <c r="C44" s="135"/>
      <c r="D44" s="135"/>
      <c r="E44" s="136" t="s">
        <v>24</v>
      </c>
      <c r="F44" s="137">
        <f>SUM(F45+F49+F56+F66)</f>
        <v>69710.25</v>
      </c>
      <c r="G44" s="137">
        <v>85146.2</v>
      </c>
      <c r="H44" s="137">
        <v>85146.2</v>
      </c>
      <c r="I44" s="137">
        <f>SUM(I45+I49+I56+I66)</f>
        <v>71856.33</v>
      </c>
      <c r="J44" s="137">
        <f t="shared" ref="J44:J60" si="6">SUM(I44/F44*100)</f>
        <v>103.07857165911756</v>
      </c>
      <c r="K44" s="137">
        <f>SUM(I44/H44*100)</f>
        <v>84.391705090773286</v>
      </c>
    </row>
    <row r="45" spans="1:11" x14ac:dyDescent="0.25">
      <c r="A45" s="6"/>
      <c r="B45" s="6"/>
      <c r="C45" s="6">
        <v>321</v>
      </c>
      <c r="D45" s="6"/>
      <c r="E45" s="4" t="s">
        <v>25</v>
      </c>
      <c r="F45" s="14">
        <f>SUM(F46:F48)</f>
        <v>30904.28</v>
      </c>
      <c r="G45" s="14">
        <f>SUM(G46:G48)</f>
        <v>0</v>
      </c>
      <c r="H45" s="14">
        <f>SUM(H46:H48)</f>
        <v>0</v>
      </c>
      <c r="I45" s="14">
        <f>SUM(I46:I48)</f>
        <v>28970.51</v>
      </c>
      <c r="J45" s="14">
        <f t="shared" si="6"/>
        <v>93.742711365545489</v>
      </c>
      <c r="K45" s="14">
        <v>0</v>
      </c>
    </row>
    <row r="46" spans="1:11" x14ac:dyDescent="0.25">
      <c r="A46" s="26"/>
      <c r="B46" s="26"/>
      <c r="C46" s="26"/>
      <c r="D46" s="26">
        <v>3211</v>
      </c>
      <c r="E46" s="5" t="s">
        <v>26</v>
      </c>
      <c r="F46" s="15">
        <v>1845.5</v>
      </c>
      <c r="G46" s="15">
        <v>0</v>
      </c>
      <c r="H46" s="15">
        <v>0</v>
      </c>
      <c r="I46" s="15">
        <v>1398.5</v>
      </c>
      <c r="J46" s="15">
        <f t="shared" si="6"/>
        <v>75.778921701435934</v>
      </c>
      <c r="K46" s="15">
        <v>0</v>
      </c>
    </row>
    <row r="47" spans="1:11" x14ac:dyDescent="0.25">
      <c r="A47" s="26"/>
      <c r="B47" s="26"/>
      <c r="C47" s="26"/>
      <c r="D47" s="26">
        <v>3212</v>
      </c>
      <c r="E47" s="5" t="s">
        <v>27</v>
      </c>
      <c r="F47" s="15">
        <v>28538.78</v>
      </c>
      <c r="G47" s="15">
        <v>0</v>
      </c>
      <c r="H47" s="15">
        <v>0</v>
      </c>
      <c r="I47" s="15">
        <v>27009.51</v>
      </c>
      <c r="J47" s="15">
        <f t="shared" si="6"/>
        <v>94.641431764076813</v>
      </c>
      <c r="K47" s="15">
        <v>0</v>
      </c>
    </row>
    <row r="48" spans="1:11" x14ac:dyDescent="0.25">
      <c r="A48" s="26"/>
      <c r="B48" s="26"/>
      <c r="C48" s="26"/>
      <c r="D48" s="26">
        <v>3213</v>
      </c>
      <c r="E48" s="5" t="s">
        <v>28</v>
      </c>
      <c r="F48" s="15">
        <v>520</v>
      </c>
      <c r="G48" s="15">
        <v>0</v>
      </c>
      <c r="H48" s="15">
        <v>0</v>
      </c>
      <c r="I48" s="15">
        <v>562.5</v>
      </c>
      <c r="J48" s="15">
        <f t="shared" si="6"/>
        <v>108.17307692307692</v>
      </c>
      <c r="K48" s="15">
        <v>0</v>
      </c>
    </row>
    <row r="49" spans="1:11" x14ac:dyDescent="0.25">
      <c r="A49" s="6"/>
      <c r="B49" s="6"/>
      <c r="C49" s="6">
        <v>322</v>
      </c>
      <c r="D49" s="6"/>
      <c r="E49" s="4" t="s">
        <v>29</v>
      </c>
      <c r="F49" s="14">
        <f>SUM(F50:F55)</f>
        <v>17963.809999999998</v>
      </c>
      <c r="G49" s="14">
        <f>SUM(G50:G55)</f>
        <v>0</v>
      </c>
      <c r="H49" s="14">
        <f>SUM(H50:H55)</f>
        <v>0</v>
      </c>
      <c r="I49" s="14">
        <f>SUM(I50:I55)</f>
        <v>22487.510000000002</v>
      </c>
      <c r="J49" s="14">
        <f t="shared" si="6"/>
        <v>125.18229707395037</v>
      </c>
      <c r="K49" s="14">
        <v>0</v>
      </c>
    </row>
    <row r="50" spans="1:11" x14ac:dyDescent="0.25">
      <c r="A50" s="26"/>
      <c r="B50" s="26"/>
      <c r="C50" s="26"/>
      <c r="D50" s="26">
        <v>3221</v>
      </c>
      <c r="E50" s="5" t="s">
        <v>59</v>
      </c>
      <c r="F50" s="15">
        <v>4568.8999999999996</v>
      </c>
      <c r="G50" s="15">
        <v>0</v>
      </c>
      <c r="H50" s="15">
        <v>0</v>
      </c>
      <c r="I50" s="15">
        <v>3704.21</v>
      </c>
      <c r="J50" s="15">
        <f t="shared" si="6"/>
        <v>81.074438048545602</v>
      </c>
      <c r="K50" s="15">
        <v>0</v>
      </c>
    </row>
    <row r="51" spans="1:11" x14ac:dyDescent="0.25">
      <c r="A51" s="26"/>
      <c r="B51" s="26"/>
      <c r="C51" s="26"/>
      <c r="D51" s="26">
        <v>3222</v>
      </c>
      <c r="E51" s="5" t="s">
        <v>30</v>
      </c>
      <c r="F51" s="15">
        <v>6605.95</v>
      </c>
      <c r="G51" s="15">
        <v>0</v>
      </c>
      <c r="H51" s="15">
        <v>0</v>
      </c>
      <c r="I51" s="15">
        <v>8012.41</v>
      </c>
      <c r="J51" s="15">
        <f t="shared" si="6"/>
        <v>121.29080601578879</v>
      </c>
      <c r="K51" s="15">
        <v>0</v>
      </c>
    </row>
    <row r="52" spans="1:11" x14ac:dyDescent="0.25">
      <c r="A52" s="26"/>
      <c r="B52" s="26"/>
      <c r="C52" s="26"/>
      <c r="D52" s="26">
        <v>3223</v>
      </c>
      <c r="E52" s="5" t="s">
        <v>31</v>
      </c>
      <c r="F52" s="80">
        <v>5297.27</v>
      </c>
      <c r="G52" s="15">
        <v>0</v>
      </c>
      <c r="H52" s="15">
        <v>0</v>
      </c>
      <c r="I52" s="80">
        <v>7360.24</v>
      </c>
      <c r="J52" s="15">
        <f t="shared" si="6"/>
        <v>138.94402210950167</v>
      </c>
      <c r="K52" s="15">
        <v>0</v>
      </c>
    </row>
    <row r="53" spans="1:11" x14ac:dyDescent="0.25">
      <c r="A53" s="26"/>
      <c r="B53" s="26"/>
      <c r="C53" s="26"/>
      <c r="D53" s="26">
        <v>3224</v>
      </c>
      <c r="E53" s="5" t="s">
        <v>57</v>
      </c>
      <c r="F53" s="15">
        <v>1404.71</v>
      </c>
      <c r="G53" s="15">
        <v>0</v>
      </c>
      <c r="H53" s="15">
        <v>0</v>
      </c>
      <c r="I53" s="15">
        <v>760.16</v>
      </c>
      <c r="J53" s="15">
        <f>SUM(I53/F53*100)</f>
        <v>54.115084252265589</v>
      </c>
      <c r="K53" s="15">
        <v>0</v>
      </c>
    </row>
    <row r="54" spans="1:11" x14ac:dyDescent="0.25">
      <c r="A54" s="26"/>
      <c r="B54" s="26"/>
      <c r="C54" s="26"/>
      <c r="D54" s="26">
        <v>3225</v>
      </c>
      <c r="E54" s="5" t="s">
        <v>32</v>
      </c>
      <c r="F54" s="15">
        <v>0</v>
      </c>
      <c r="G54" s="15">
        <v>0</v>
      </c>
      <c r="H54" s="15">
        <v>0</v>
      </c>
      <c r="I54" s="15">
        <v>2470.4899999999998</v>
      </c>
      <c r="J54" s="15">
        <v>0</v>
      </c>
      <c r="K54" s="15">
        <v>0</v>
      </c>
    </row>
    <row r="55" spans="1:11" x14ac:dyDescent="0.25">
      <c r="A55" s="26"/>
      <c r="B55" s="26"/>
      <c r="C55" s="26"/>
      <c r="D55" s="26">
        <v>3227</v>
      </c>
      <c r="E55" s="5" t="s">
        <v>33</v>
      </c>
      <c r="F55" s="15">
        <v>86.98</v>
      </c>
      <c r="G55" s="15">
        <v>0</v>
      </c>
      <c r="H55" s="15">
        <v>0</v>
      </c>
      <c r="I55" s="15">
        <v>180</v>
      </c>
      <c r="J55" s="15">
        <v>0</v>
      </c>
      <c r="K55" s="15">
        <v>0</v>
      </c>
    </row>
    <row r="56" spans="1:11" x14ac:dyDescent="0.25">
      <c r="A56" s="6"/>
      <c r="B56" s="6"/>
      <c r="C56" s="6">
        <v>323</v>
      </c>
      <c r="D56" s="6"/>
      <c r="E56" s="4" t="s">
        <v>34</v>
      </c>
      <c r="F56" s="14">
        <f>SUM(F57:F65)</f>
        <v>16187.41</v>
      </c>
      <c r="G56" s="14">
        <f>SUM(G57:G65)</f>
        <v>0</v>
      </c>
      <c r="H56" s="14">
        <f>SUM(H57:H65)</f>
        <v>0</v>
      </c>
      <c r="I56" s="14">
        <f>SUM(I57:I65)</f>
        <v>13932.11</v>
      </c>
      <c r="J56" s="14">
        <f t="shared" si="6"/>
        <v>86.067567325470847</v>
      </c>
      <c r="K56" s="14">
        <v>0</v>
      </c>
    </row>
    <row r="57" spans="1:11" x14ac:dyDescent="0.25">
      <c r="A57" s="26"/>
      <c r="B57" s="26"/>
      <c r="C57" s="26"/>
      <c r="D57" s="26">
        <v>3231</v>
      </c>
      <c r="E57" s="5" t="s">
        <v>35</v>
      </c>
      <c r="F57" s="15">
        <v>1024.47</v>
      </c>
      <c r="G57" s="15">
        <v>0</v>
      </c>
      <c r="H57" s="15">
        <v>0</v>
      </c>
      <c r="I57" s="15">
        <v>457.83</v>
      </c>
      <c r="J57" s="15">
        <f t="shared" si="6"/>
        <v>44.689449178599666</v>
      </c>
      <c r="K57" s="15">
        <v>0</v>
      </c>
    </row>
    <row r="58" spans="1:11" x14ac:dyDescent="0.25">
      <c r="A58" s="26"/>
      <c r="B58" s="26"/>
      <c r="C58" s="26"/>
      <c r="D58" s="26">
        <v>3232</v>
      </c>
      <c r="E58" s="5" t="s">
        <v>60</v>
      </c>
      <c r="F58" s="15">
        <v>5170.8900000000003</v>
      </c>
      <c r="G58" s="92">
        <v>0</v>
      </c>
      <c r="H58" s="92">
        <v>0</v>
      </c>
      <c r="I58" s="15">
        <v>2598.5</v>
      </c>
      <c r="J58" s="15">
        <f>SUM(I58/F58)*100</f>
        <v>50.252471044636415</v>
      </c>
      <c r="K58" s="15">
        <v>0</v>
      </c>
    </row>
    <row r="59" spans="1:11" x14ac:dyDescent="0.25">
      <c r="A59" s="26"/>
      <c r="B59" s="26"/>
      <c r="C59" s="26"/>
      <c r="D59" s="26">
        <v>3233</v>
      </c>
      <c r="E59" s="5" t="s">
        <v>36</v>
      </c>
      <c r="F59" s="15">
        <v>910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</row>
    <row r="60" spans="1:11" x14ac:dyDescent="0.25">
      <c r="A60" s="26"/>
      <c r="B60" s="26"/>
      <c r="C60" s="26"/>
      <c r="D60" s="26">
        <v>3234</v>
      </c>
      <c r="E60" s="5" t="s">
        <v>37</v>
      </c>
      <c r="F60" s="15">
        <v>2587.16</v>
      </c>
      <c r="G60" s="15">
        <v>0</v>
      </c>
      <c r="H60" s="15">
        <v>0</v>
      </c>
      <c r="I60" s="15">
        <v>3283.03</v>
      </c>
      <c r="J60" s="15">
        <f t="shared" si="6"/>
        <v>126.89706086983412</v>
      </c>
      <c r="K60" s="15">
        <v>0</v>
      </c>
    </row>
    <row r="61" spans="1:11" x14ac:dyDescent="0.25">
      <c r="A61" s="26"/>
      <c r="B61" s="26"/>
      <c r="C61" s="26"/>
      <c r="D61" s="26">
        <v>3235</v>
      </c>
      <c r="E61" s="5" t="s">
        <v>38</v>
      </c>
      <c r="F61" s="15">
        <v>1498.23</v>
      </c>
      <c r="G61" s="15">
        <v>0</v>
      </c>
      <c r="H61" s="15">
        <v>0</v>
      </c>
      <c r="I61" s="15">
        <v>1498.23</v>
      </c>
      <c r="J61" s="15">
        <f>SUM(I61/F61*100)</f>
        <v>100</v>
      </c>
      <c r="K61" s="15">
        <v>0</v>
      </c>
    </row>
    <row r="62" spans="1:11" x14ac:dyDescent="0.25">
      <c r="A62" s="26"/>
      <c r="B62" s="26"/>
      <c r="C62" s="26"/>
      <c r="D62" s="26">
        <v>3236</v>
      </c>
      <c r="E62" s="5" t="s">
        <v>39</v>
      </c>
      <c r="F62" s="15">
        <v>1667.64</v>
      </c>
      <c r="G62" s="15">
        <v>0</v>
      </c>
      <c r="H62" s="15">
        <v>0</v>
      </c>
      <c r="I62" s="15">
        <v>1758.15</v>
      </c>
      <c r="J62" s="15">
        <f>SUM(I62/F62*100)</f>
        <v>105.4274303806577</v>
      </c>
      <c r="K62" s="15">
        <v>0</v>
      </c>
    </row>
    <row r="63" spans="1:11" x14ac:dyDescent="0.25">
      <c r="A63" s="26"/>
      <c r="B63" s="26"/>
      <c r="C63" s="26"/>
      <c r="D63" s="26">
        <v>3237</v>
      </c>
      <c r="E63" s="5" t="s">
        <v>40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</row>
    <row r="64" spans="1:11" x14ac:dyDescent="0.25">
      <c r="A64" s="26"/>
      <c r="B64" s="26"/>
      <c r="C64" s="26"/>
      <c r="D64" s="26">
        <v>3238</v>
      </c>
      <c r="E64" s="5" t="s">
        <v>41</v>
      </c>
      <c r="F64" s="15">
        <v>3329.02</v>
      </c>
      <c r="G64" s="15">
        <v>0</v>
      </c>
      <c r="H64" s="15">
        <v>0</v>
      </c>
      <c r="I64" s="15">
        <v>3336.37</v>
      </c>
      <c r="J64" s="15">
        <f>SUM(I64/F64*100)</f>
        <v>100.22078569669151</v>
      </c>
      <c r="K64" s="15">
        <v>0</v>
      </c>
    </row>
    <row r="65" spans="1:11" x14ac:dyDescent="0.25">
      <c r="A65" s="26"/>
      <c r="B65" s="26"/>
      <c r="C65" s="26"/>
      <c r="D65" s="26">
        <v>3239</v>
      </c>
      <c r="E65" s="5" t="s">
        <v>42</v>
      </c>
      <c r="F65" s="15">
        <v>0</v>
      </c>
      <c r="G65" s="15">
        <v>0</v>
      </c>
      <c r="H65" s="15">
        <v>0</v>
      </c>
      <c r="I65" s="15">
        <v>1000</v>
      </c>
      <c r="J65" s="15">
        <v>0</v>
      </c>
      <c r="K65" s="15">
        <v>0</v>
      </c>
    </row>
    <row r="66" spans="1:11" x14ac:dyDescent="0.25">
      <c r="A66" s="6"/>
      <c r="B66" s="6"/>
      <c r="C66" s="6">
        <v>329</v>
      </c>
      <c r="D66" s="6"/>
      <c r="E66" s="4" t="s">
        <v>61</v>
      </c>
      <c r="F66" s="14">
        <f>SUM(F67:F71)</f>
        <v>4654.75</v>
      </c>
      <c r="G66" s="14">
        <f>SUM(G67:G71)</f>
        <v>0</v>
      </c>
      <c r="H66" s="14">
        <f>SUM(H67:H71)</f>
        <v>0</v>
      </c>
      <c r="I66" s="14">
        <f>SUM(I67:I71)</f>
        <v>6466.2000000000007</v>
      </c>
      <c r="J66" s="14">
        <f>SUM(I66/F66*100)</f>
        <v>138.9161609108975</v>
      </c>
      <c r="K66" s="14">
        <v>0</v>
      </c>
    </row>
    <row r="67" spans="1:11" x14ac:dyDescent="0.25">
      <c r="A67" s="26"/>
      <c r="B67" s="26"/>
      <c r="C67" s="26"/>
      <c r="D67" s="26">
        <v>3292</v>
      </c>
      <c r="E67" s="5" t="s">
        <v>43</v>
      </c>
      <c r="F67" s="15">
        <v>155.30000000000001</v>
      </c>
      <c r="G67" s="15">
        <v>0</v>
      </c>
      <c r="H67" s="15">
        <v>0</v>
      </c>
      <c r="I67" s="15">
        <v>385.12</v>
      </c>
      <c r="J67" s="15">
        <f>SUM(I67/F67*100)</f>
        <v>247.98454603992272</v>
      </c>
      <c r="K67" s="15">
        <v>0</v>
      </c>
    </row>
    <row r="68" spans="1:11" x14ac:dyDescent="0.25">
      <c r="A68" s="26"/>
      <c r="B68" s="26"/>
      <c r="C68" s="26"/>
      <c r="D68" s="26">
        <v>3293</v>
      </c>
      <c r="E68" s="5" t="s">
        <v>44</v>
      </c>
      <c r="F68" s="15">
        <v>221.15</v>
      </c>
      <c r="G68" s="15">
        <v>0</v>
      </c>
      <c r="H68" s="15">
        <v>0</v>
      </c>
      <c r="I68" s="15">
        <v>245.24</v>
      </c>
      <c r="J68" s="15">
        <f>SUM(I68/F68*100)</f>
        <v>110.89305900972191</v>
      </c>
      <c r="K68" s="15">
        <v>0</v>
      </c>
    </row>
    <row r="69" spans="1:11" x14ac:dyDescent="0.25">
      <c r="A69" s="26"/>
      <c r="B69" s="26"/>
      <c r="C69" s="26"/>
      <c r="D69" s="26">
        <v>3294</v>
      </c>
      <c r="E69" s="5" t="s">
        <v>45</v>
      </c>
      <c r="F69" s="15">
        <v>163.09</v>
      </c>
      <c r="G69" s="15">
        <v>0</v>
      </c>
      <c r="H69" s="15">
        <v>0</v>
      </c>
      <c r="I69" s="15">
        <v>195</v>
      </c>
      <c r="J69" s="15">
        <f t="shared" ref="J69:J74" si="7">SUM(I69/F69*100)</f>
        <v>119.56588386780305</v>
      </c>
      <c r="K69" s="15">
        <v>0</v>
      </c>
    </row>
    <row r="70" spans="1:11" x14ac:dyDescent="0.25">
      <c r="A70" s="26"/>
      <c r="B70" s="26"/>
      <c r="C70" s="26"/>
      <c r="D70" s="26">
        <v>3295</v>
      </c>
      <c r="E70" s="5" t="s">
        <v>46</v>
      </c>
      <c r="F70" s="15">
        <v>2032.02</v>
      </c>
      <c r="G70" s="15">
        <v>0</v>
      </c>
      <c r="H70" s="15">
        <v>0</v>
      </c>
      <c r="I70" s="15">
        <v>2852.83</v>
      </c>
      <c r="J70" s="15">
        <f t="shared" si="7"/>
        <v>140.39379533666008</v>
      </c>
      <c r="K70" s="15">
        <v>0</v>
      </c>
    </row>
    <row r="71" spans="1:11" x14ac:dyDescent="0.25">
      <c r="A71" s="26"/>
      <c r="B71" s="26"/>
      <c r="C71" s="26"/>
      <c r="D71" s="26">
        <v>3299</v>
      </c>
      <c r="E71" s="5" t="s">
        <v>47</v>
      </c>
      <c r="F71" s="15">
        <v>2083.19</v>
      </c>
      <c r="G71" s="15">
        <v>0</v>
      </c>
      <c r="H71" s="15">
        <v>0</v>
      </c>
      <c r="I71" s="15">
        <v>2788.01</v>
      </c>
      <c r="J71" s="15">
        <f t="shared" si="7"/>
        <v>133.83368775771774</v>
      </c>
      <c r="K71" s="15">
        <v>0</v>
      </c>
    </row>
    <row r="72" spans="1:11" x14ac:dyDescent="0.25">
      <c r="A72" s="135"/>
      <c r="B72" s="135">
        <v>34</v>
      </c>
      <c r="C72" s="135"/>
      <c r="D72" s="135"/>
      <c r="E72" s="136" t="s">
        <v>48</v>
      </c>
      <c r="F72" s="137">
        <f t="shared" ref="F72:I73" si="8">SUM(F73)</f>
        <v>295.62</v>
      </c>
      <c r="G72" s="137">
        <v>270.51</v>
      </c>
      <c r="H72" s="137">
        <v>270.51</v>
      </c>
      <c r="I72" s="137">
        <f t="shared" si="8"/>
        <v>255.52</v>
      </c>
      <c r="J72" s="137">
        <f t="shared" si="7"/>
        <v>86.435288546106491</v>
      </c>
      <c r="K72" s="137">
        <f>SUM(I72/H72*100)</f>
        <v>94.458615208310235</v>
      </c>
    </row>
    <row r="73" spans="1:11" x14ac:dyDescent="0.25">
      <c r="A73" s="6"/>
      <c r="B73" s="6"/>
      <c r="C73" s="6">
        <v>343</v>
      </c>
      <c r="D73" s="6"/>
      <c r="E73" s="4" t="s">
        <v>49</v>
      </c>
      <c r="F73" s="14">
        <f>SUM(F74:F75)</f>
        <v>295.62</v>
      </c>
      <c r="G73" s="14">
        <f>SUM(G74:G75)</f>
        <v>0</v>
      </c>
      <c r="H73" s="14">
        <f>SUM(H74:H75)</f>
        <v>0</v>
      </c>
      <c r="I73" s="14">
        <f t="shared" si="8"/>
        <v>255.52</v>
      </c>
      <c r="J73" s="14">
        <f t="shared" si="7"/>
        <v>86.435288546106491</v>
      </c>
      <c r="K73" s="14">
        <v>0</v>
      </c>
    </row>
    <row r="74" spans="1:11" x14ac:dyDescent="0.25">
      <c r="A74" s="26"/>
      <c r="B74" s="26"/>
      <c r="C74" s="26"/>
      <c r="D74" s="26">
        <v>3431</v>
      </c>
      <c r="E74" s="5" t="s">
        <v>50</v>
      </c>
      <c r="F74" s="15">
        <v>295.62</v>
      </c>
      <c r="G74" s="15">
        <v>0</v>
      </c>
      <c r="H74" s="15">
        <v>0</v>
      </c>
      <c r="I74" s="15">
        <v>255.52</v>
      </c>
      <c r="J74" s="15">
        <f t="shared" si="7"/>
        <v>86.435288546106491</v>
      </c>
      <c r="K74" s="15">
        <v>0</v>
      </c>
    </row>
    <row r="75" spans="1:11" x14ac:dyDescent="0.25">
      <c r="A75" s="26"/>
      <c r="B75" s="26"/>
      <c r="C75" s="26"/>
      <c r="D75" s="26">
        <v>3433</v>
      </c>
      <c r="E75" s="5" t="s">
        <v>70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</row>
    <row r="76" spans="1:11" x14ac:dyDescent="0.25">
      <c r="A76" s="135"/>
      <c r="B76" s="135">
        <v>37</v>
      </c>
      <c r="C76" s="135"/>
      <c r="D76" s="135"/>
      <c r="E76" s="136" t="s">
        <v>51</v>
      </c>
      <c r="F76" s="137">
        <f t="shared" ref="F76:I77" si="9">SUM(F77)</f>
        <v>107706.56</v>
      </c>
      <c r="G76" s="137">
        <v>150829.04999999999</v>
      </c>
      <c r="H76" s="137">
        <v>150829.04999999999</v>
      </c>
      <c r="I76" s="137">
        <f t="shared" si="9"/>
        <v>151836.59</v>
      </c>
      <c r="J76" s="137">
        <f>SUM(I74/F74*100)</f>
        <v>86.435288546106491</v>
      </c>
      <c r="K76" s="137">
        <f t="shared" ref="K76:K79" si="10">SUM(I76/H76*100)</f>
        <v>100.6680012902024</v>
      </c>
    </row>
    <row r="77" spans="1:11" x14ac:dyDescent="0.25">
      <c r="A77" s="6"/>
      <c r="B77" s="6"/>
      <c r="C77" s="6">
        <v>372</v>
      </c>
      <c r="D77" s="6"/>
      <c r="E77" s="4" t="s">
        <v>62</v>
      </c>
      <c r="F77" s="14">
        <f t="shared" si="9"/>
        <v>107706.56</v>
      </c>
      <c r="G77" s="14">
        <f>SUM(G78)</f>
        <v>0</v>
      </c>
      <c r="H77" s="14">
        <f>SUM(H78)</f>
        <v>0</v>
      </c>
      <c r="I77" s="14">
        <f t="shared" si="9"/>
        <v>151836.59</v>
      </c>
      <c r="J77" s="14">
        <f>SUM(I77/F77*100)</f>
        <v>140.97246258723703</v>
      </c>
      <c r="K77" s="14">
        <v>0</v>
      </c>
    </row>
    <row r="78" spans="1:11" x14ac:dyDescent="0.25">
      <c r="A78" s="26"/>
      <c r="B78" s="26"/>
      <c r="C78" s="26"/>
      <c r="D78" s="26">
        <v>3722</v>
      </c>
      <c r="E78" s="5" t="s">
        <v>52</v>
      </c>
      <c r="F78" s="15">
        <v>107706.56</v>
      </c>
      <c r="G78" s="15">
        <v>0</v>
      </c>
      <c r="H78" s="15">
        <v>0</v>
      </c>
      <c r="I78" s="15">
        <v>151836.59</v>
      </c>
      <c r="J78" s="15">
        <f>SUM(I78/F78*100)</f>
        <v>140.97246258723703</v>
      </c>
      <c r="K78" s="15">
        <v>0</v>
      </c>
    </row>
    <row r="79" spans="1:11" x14ac:dyDescent="0.25">
      <c r="A79" s="135"/>
      <c r="B79" s="135">
        <v>38</v>
      </c>
      <c r="C79" s="135"/>
      <c r="D79" s="135"/>
      <c r="E79" s="136" t="s">
        <v>74</v>
      </c>
      <c r="F79" s="137">
        <f t="shared" ref="F79:I80" si="11">SUM(F80)</f>
        <v>56.7</v>
      </c>
      <c r="G79" s="137">
        <v>52.31</v>
      </c>
      <c r="H79" s="137">
        <v>52.31</v>
      </c>
      <c r="I79" s="137">
        <f t="shared" si="11"/>
        <v>52.31</v>
      </c>
      <c r="J79" s="137">
        <f>SUM(I79/F79)*100</f>
        <v>92.257495590828924</v>
      </c>
      <c r="K79" s="137">
        <f t="shared" si="10"/>
        <v>100</v>
      </c>
    </row>
    <row r="80" spans="1:11" x14ac:dyDescent="0.25">
      <c r="A80" s="6"/>
      <c r="B80" s="6"/>
      <c r="C80" s="6">
        <v>381</v>
      </c>
      <c r="D80" s="6"/>
      <c r="E80" s="4" t="s">
        <v>75</v>
      </c>
      <c r="F80" s="14">
        <f t="shared" si="11"/>
        <v>56.7</v>
      </c>
      <c r="G80" s="14">
        <f t="shared" si="11"/>
        <v>0</v>
      </c>
      <c r="H80" s="14">
        <f t="shared" si="11"/>
        <v>0</v>
      </c>
      <c r="I80" s="14">
        <f t="shared" si="11"/>
        <v>52.31</v>
      </c>
      <c r="J80" s="14">
        <f>SUM(I80/F80*100)</f>
        <v>92.257495590828924</v>
      </c>
      <c r="K80" s="14">
        <v>0</v>
      </c>
    </row>
    <row r="81" spans="1:11" x14ac:dyDescent="0.25">
      <c r="A81" s="26"/>
      <c r="B81" s="26"/>
      <c r="C81" s="26"/>
      <c r="D81" s="26">
        <v>3812</v>
      </c>
      <c r="E81" s="5" t="s">
        <v>76</v>
      </c>
      <c r="F81" s="15">
        <v>56.7</v>
      </c>
      <c r="G81" s="15">
        <v>0</v>
      </c>
      <c r="H81" s="15">
        <v>0</v>
      </c>
      <c r="I81" s="15">
        <v>52.31</v>
      </c>
      <c r="J81" s="15">
        <f>SUM(I81/F81*100)</f>
        <v>92.257495590828924</v>
      </c>
      <c r="K81" s="15">
        <v>0</v>
      </c>
    </row>
    <row r="82" spans="1:11" x14ac:dyDescent="0.25">
      <c r="A82" s="26"/>
      <c r="B82" s="26"/>
      <c r="C82" s="26"/>
      <c r="D82" s="26"/>
      <c r="E82" s="5"/>
      <c r="F82" s="15"/>
      <c r="G82" s="15"/>
      <c r="H82" s="15"/>
      <c r="I82" s="15"/>
      <c r="J82" s="15"/>
      <c r="K82" s="15"/>
    </row>
    <row r="83" spans="1:11" x14ac:dyDescent="0.25">
      <c r="A83" s="133">
        <v>4</v>
      </c>
      <c r="B83" s="133"/>
      <c r="C83" s="133"/>
      <c r="D83" s="133"/>
      <c r="E83" s="133" t="s">
        <v>229</v>
      </c>
      <c r="F83" s="134">
        <f>SUM(F84)</f>
        <v>739.55</v>
      </c>
      <c r="G83" s="134">
        <f>SUM(G84+G90)</f>
        <v>8268.24</v>
      </c>
      <c r="H83" s="134">
        <f>SUM(H84+H90)</f>
        <v>8268.24</v>
      </c>
      <c r="I83" s="134">
        <f>SUM(I84+I90)</f>
        <v>8256.86</v>
      </c>
      <c r="J83" s="134">
        <v>0</v>
      </c>
      <c r="K83" s="134">
        <f>SUM(I83/H83*100)</f>
        <v>99.862364904743956</v>
      </c>
    </row>
    <row r="84" spans="1:11" x14ac:dyDescent="0.25">
      <c r="A84" s="135"/>
      <c r="B84" s="135">
        <v>42</v>
      </c>
      <c r="C84" s="135"/>
      <c r="D84" s="135"/>
      <c r="E84" s="136" t="s">
        <v>53</v>
      </c>
      <c r="F84" s="137">
        <f>SUM(F85+F88)</f>
        <v>739.55</v>
      </c>
      <c r="G84" s="137">
        <v>4634.38</v>
      </c>
      <c r="H84" s="137">
        <v>4634.38</v>
      </c>
      <c r="I84" s="137">
        <f>SUM(I85+I88)</f>
        <v>4623</v>
      </c>
      <c r="J84" s="137">
        <v>0</v>
      </c>
      <c r="K84" s="137">
        <f>SUM(I84/H84*100)</f>
        <v>99.754443960141387</v>
      </c>
    </row>
    <row r="85" spans="1:11" x14ac:dyDescent="0.25">
      <c r="A85" s="6"/>
      <c r="B85" s="6"/>
      <c r="C85" s="6">
        <v>422</v>
      </c>
      <c r="D85" s="6"/>
      <c r="E85" s="4" t="s">
        <v>54</v>
      </c>
      <c r="F85" s="14">
        <f>SUM(F86:F87)</f>
        <v>0</v>
      </c>
      <c r="G85" s="14">
        <f>SUM(G86)</f>
        <v>0</v>
      </c>
      <c r="H85" s="14">
        <f>SUM(H86)</f>
        <v>0</v>
      </c>
      <c r="I85" s="14">
        <f>SUM(I86:I87)</f>
        <v>3952</v>
      </c>
      <c r="J85" s="14">
        <v>0</v>
      </c>
      <c r="K85" s="14">
        <v>0</v>
      </c>
    </row>
    <row r="86" spans="1:11" x14ac:dyDescent="0.25">
      <c r="A86" s="26"/>
      <c r="B86" s="26"/>
      <c r="C86" s="26"/>
      <c r="D86" s="26">
        <v>4223</v>
      </c>
      <c r="E86" s="5" t="s">
        <v>221</v>
      </c>
      <c r="F86" s="15">
        <v>0</v>
      </c>
      <c r="G86" s="15">
        <v>0</v>
      </c>
      <c r="H86" s="15">
        <v>0</v>
      </c>
      <c r="I86" s="15">
        <v>3225</v>
      </c>
      <c r="J86" s="15">
        <v>0</v>
      </c>
      <c r="K86" s="15">
        <v>0</v>
      </c>
    </row>
    <row r="87" spans="1:11" x14ac:dyDescent="0.25">
      <c r="A87" s="26"/>
      <c r="B87" s="26"/>
      <c r="C87" s="26"/>
      <c r="D87" s="26">
        <v>4226</v>
      </c>
      <c r="E87" s="5" t="s">
        <v>71</v>
      </c>
      <c r="F87" s="15">
        <v>0</v>
      </c>
      <c r="G87" s="15">
        <v>0</v>
      </c>
      <c r="H87" s="15">
        <v>0</v>
      </c>
      <c r="I87" s="15">
        <v>727</v>
      </c>
      <c r="J87" s="15">
        <v>0</v>
      </c>
      <c r="K87" s="15">
        <v>0</v>
      </c>
    </row>
    <row r="88" spans="1:11" x14ac:dyDescent="0.25">
      <c r="A88" s="6"/>
      <c r="B88" s="6"/>
      <c r="C88" s="6">
        <v>424</v>
      </c>
      <c r="D88" s="6"/>
      <c r="E88" s="4" t="s">
        <v>63</v>
      </c>
      <c r="F88" s="14">
        <f>SUM(F89)</f>
        <v>739.55</v>
      </c>
      <c r="G88" s="14">
        <f>SUM(G89)</f>
        <v>0</v>
      </c>
      <c r="H88" s="14">
        <f>SUM(H89)</f>
        <v>0</v>
      </c>
      <c r="I88" s="14">
        <f>SUM(I89)</f>
        <v>671</v>
      </c>
      <c r="J88" s="14">
        <v>0</v>
      </c>
      <c r="K88" s="14">
        <v>0</v>
      </c>
    </row>
    <row r="89" spans="1:11" x14ac:dyDescent="0.25">
      <c r="A89" s="26"/>
      <c r="B89" s="26"/>
      <c r="C89" s="26"/>
      <c r="D89" s="26">
        <v>4241</v>
      </c>
      <c r="E89" s="5" t="s">
        <v>56</v>
      </c>
      <c r="F89" s="15">
        <v>739.55</v>
      </c>
      <c r="G89" s="15">
        <v>0</v>
      </c>
      <c r="H89" s="15">
        <v>0</v>
      </c>
      <c r="I89" s="15">
        <v>671</v>
      </c>
      <c r="J89" s="15">
        <v>0</v>
      </c>
      <c r="K89" s="15">
        <v>0</v>
      </c>
    </row>
    <row r="90" spans="1:11" x14ac:dyDescent="0.25">
      <c r="A90" s="138"/>
      <c r="B90" s="139">
        <v>45</v>
      </c>
      <c r="C90" s="139"/>
      <c r="D90" s="139"/>
      <c r="E90" s="139" t="s">
        <v>207</v>
      </c>
      <c r="F90" s="140">
        <v>0</v>
      </c>
      <c r="G90" s="141">
        <v>3633.86</v>
      </c>
      <c r="H90" s="141">
        <v>3633.86</v>
      </c>
      <c r="I90" s="141">
        <f>SUM(I91)</f>
        <v>3633.86</v>
      </c>
      <c r="J90" s="141">
        <v>0</v>
      </c>
      <c r="K90" s="141">
        <v>0</v>
      </c>
    </row>
    <row r="91" spans="1:11" x14ac:dyDescent="0.25">
      <c r="A91" s="47"/>
      <c r="B91" s="51"/>
      <c r="C91" s="51">
        <v>451</v>
      </c>
      <c r="D91" s="51"/>
      <c r="E91" s="51" t="s">
        <v>208</v>
      </c>
      <c r="F91" s="122">
        <v>0</v>
      </c>
      <c r="G91" s="123">
        <v>0</v>
      </c>
      <c r="H91" s="123">
        <v>0</v>
      </c>
      <c r="I91" s="123">
        <f>SUM(I92)</f>
        <v>3633.86</v>
      </c>
      <c r="J91" s="123">
        <v>0</v>
      </c>
      <c r="K91" s="123">
        <v>0</v>
      </c>
    </row>
    <row r="92" spans="1:11" x14ac:dyDescent="0.25">
      <c r="A92" s="47"/>
      <c r="B92" s="51"/>
      <c r="C92" s="51"/>
      <c r="D92" s="51">
        <v>4511</v>
      </c>
      <c r="E92" s="51" t="s">
        <v>208</v>
      </c>
      <c r="F92" s="122">
        <v>0</v>
      </c>
      <c r="G92" s="123">
        <v>0</v>
      </c>
      <c r="H92" s="123">
        <v>0</v>
      </c>
      <c r="I92" s="123">
        <v>3633.86</v>
      </c>
      <c r="J92" s="123">
        <v>0</v>
      </c>
      <c r="K92" s="123">
        <v>0</v>
      </c>
    </row>
    <row r="93" spans="1:11" x14ac:dyDescent="0.25">
      <c r="I93" s="16"/>
    </row>
  </sheetData>
  <mergeCells count="8">
    <mergeCell ref="A33:E33"/>
    <mergeCell ref="A4:E4"/>
    <mergeCell ref="A32:E32"/>
    <mergeCell ref="A1:K1"/>
    <mergeCell ref="A5:E5"/>
    <mergeCell ref="A31:E31"/>
    <mergeCell ref="A2:K2"/>
    <mergeCell ref="A3:K3"/>
  </mergeCells>
  <pageMargins left="0.7" right="0.7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A3" workbookViewId="0">
      <selection activeCell="G33" sqref="G33"/>
    </sheetView>
  </sheetViews>
  <sheetFormatPr defaultRowHeight="15" x14ac:dyDescent="0.25"/>
  <cols>
    <col min="1" max="1" width="43.7109375" customWidth="1"/>
    <col min="2" max="5" width="15.140625" customWidth="1"/>
    <col min="6" max="7" width="11.42578125" customWidth="1"/>
    <col min="8" max="9" width="10.140625" bestFit="1" customWidth="1"/>
  </cols>
  <sheetData>
    <row r="1" spans="1:14" x14ac:dyDescent="0.25">
      <c r="A1" s="192"/>
      <c r="B1" s="192"/>
      <c r="C1" s="192"/>
      <c r="D1" s="192"/>
      <c r="E1" s="192"/>
      <c r="F1" s="192"/>
      <c r="G1" s="192"/>
    </row>
    <row r="2" spans="1:14" ht="15.75" x14ac:dyDescent="0.25">
      <c r="A2" s="193" t="s">
        <v>149</v>
      </c>
      <c r="B2" s="193"/>
      <c r="C2" s="193"/>
      <c r="D2" s="193"/>
      <c r="E2" s="193"/>
      <c r="F2" s="193"/>
      <c r="G2" s="193"/>
      <c r="H2" s="193"/>
      <c r="I2" s="192"/>
      <c r="J2" s="192"/>
      <c r="K2" s="192"/>
      <c r="L2" s="192"/>
      <c r="M2" s="192"/>
      <c r="N2" s="192"/>
    </row>
    <row r="3" spans="1:14" ht="15.75" x14ac:dyDescent="0.25">
      <c r="A3" s="30"/>
      <c r="B3" s="30"/>
      <c r="C3" s="30"/>
      <c r="D3" s="30"/>
      <c r="E3" s="30"/>
      <c r="F3" s="30"/>
      <c r="G3" s="30"/>
      <c r="H3" s="30"/>
      <c r="I3" s="29"/>
      <c r="J3" s="29"/>
      <c r="K3" s="29"/>
      <c r="L3" s="29"/>
      <c r="M3" s="29"/>
      <c r="N3" s="29"/>
    </row>
    <row r="4" spans="1:14" ht="36.75" customHeight="1" x14ac:dyDescent="0.25">
      <c r="A4" s="109" t="s">
        <v>130</v>
      </c>
      <c r="B4" s="109" t="s">
        <v>216</v>
      </c>
      <c r="C4" s="109" t="s">
        <v>200</v>
      </c>
      <c r="D4" s="109" t="s">
        <v>201</v>
      </c>
      <c r="E4" s="109" t="s">
        <v>217</v>
      </c>
      <c r="F4" s="109" t="s">
        <v>131</v>
      </c>
      <c r="G4" s="109" t="s">
        <v>131</v>
      </c>
    </row>
    <row r="5" spans="1:14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 t="s">
        <v>150</v>
      </c>
      <c r="G5" s="1" t="s">
        <v>151</v>
      </c>
    </row>
    <row r="6" spans="1:14" x14ac:dyDescent="0.25">
      <c r="A6" s="125" t="s">
        <v>139</v>
      </c>
      <c r="B6" s="145">
        <f>SUM(B7+B11+B13+B15)</f>
        <v>561659.19999999995</v>
      </c>
      <c r="C6" s="128">
        <f>SUM(C7+C11+C13+C15)</f>
        <v>707313.04</v>
      </c>
      <c r="D6" s="128">
        <f>SUM(D7+D11+D13+D15)</f>
        <v>707313.04</v>
      </c>
      <c r="E6" s="128">
        <f>SUM(E7+E11+E13+E15)</f>
        <v>643450.40999999992</v>
      </c>
      <c r="F6" s="132">
        <f>SUM(E6/B6*100)</f>
        <v>114.56242682395303</v>
      </c>
      <c r="G6" s="132">
        <f>SUM(E6/D6*100)</f>
        <v>90.97109393034799</v>
      </c>
    </row>
    <row r="7" spans="1:14" x14ac:dyDescent="0.25">
      <c r="A7" s="136" t="s">
        <v>142</v>
      </c>
      <c r="B7" s="137">
        <f>SUM(B8:B10)</f>
        <v>137154.66</v>
      </c>
      <c r="C7" s="137">
        <f>SUM(C8:C10)</f>
        <v>82077.64</v>
      </c>
      <c r="D7" s="137">
        <f>SUM(D8:D10)</f>
        <v>82077.64</v>
      </c>
      <c r="E7" s="137">
        <f>SUM(E8:E10)</f>
        <v>69546.39</v>
      </c>
      <c r="F7" s="137">
        <f>SUM(E7/B7*100)</f>
        <v>50.706545442932814</v>
      </c>
      <c r="G7" s="142">
        <f>SUM(E7/D7*100)</f>
        <v>84.732443574157344</v>
      </c>
    </row>
    <row r="8" spans="1:14" x14ac:dyDescent="0.25">
      <c r="A8" s="28" t="s">
        <v>167</v>
      </c>
      <c r="B8" s="15">
        <v>52395.58</v>
      </c>
      <c r="C8" s="15">
        <v>82077.64</v>
      </c>
      <c r="D8" s="15">
        <v>82077.64</v>
      </c>
      <c r="E8" s="15">
        <v>69546.39</v>
      </c>
      <c r="F8" s="15">
        <v>0</v>
      </c>
      <c r="G8" s="17">
        <f>SUM(E8/D8)*100</f>
        <v>84.732443574157344</v>
      </c>
    </row>
    <row r="9" spans="1:14" x14ac:dyDescent="0.25">
      <c r="A9" s="28" t="s">
        <v>213</v>
      </c>
      <c r="B9" s="15">
        <v>71253.100000000006</v>
      </c>
      <c r="C9" s="15">
        <v>0</v>
      </c>
      <c r="D9" s="15">
        <v>0</v>
      </c>
      <c r="E9" s="15">
        <v>0</v>
      </c>
      <c r="F9" s="15">
        <f>SUM(E9/B9*100)</f>
        <v>0</v>
      </c>
      <c r="G9" s="17">
        <v>0</v>
      </c>
    </row>
    <row r="10" spans="1:14" x14ac:dyDescent="0.25">
      <c r="A10" s="28" t="s">
        <v>211</v>
      </c>
      <c r="B10" s="15">
        <v>13505.98</v>
      </c>
      <c r="C10" s="15">
        <v>0</v>
      </c>
      <c r="D10" s="15">
        <v>0</v>
      </c>
      <c r="E10" s="15">
        <v>0</v>
      </c>
      <c r="F10" s="15">
        <f>SUM(E10/B10)*100</f>
        <v>0</v>
      </c>
      <c r="G10" s="17">
        <v>0</v>
      </c>
      <c r="I10" s="16"/>
    </row>
    <row r="11" spans="1:14" x14ac:dyDescent="0.25">
      <c r="A11" s="136" t="s">
        <v>143</v>
      </c>
      <c r="B11" s="137">
        <f>SUM(B12:B12)</f>
        <v>573.65</v>
      </c>
      <c r="C11" s="137">
        <f>SUM(C12)</f>
        <v>363</v>
      </c>
      <c r="D11" s="137">
        <f>SUM(D12)</f>
        <v>363</v>
      </c>
      <c r="E11" s="137">
        <f>SUM(E12)</f>
        <v>191.92</v>
      </c>
      <c r="F11" s="137">
        <f t="shared" ref="F11:F16" si="0">SUM(E11/B11*100)</f>
        <v>33.455940033121237</v>
      </c>
      <c r="G11" s="142">
        <f t="shared" ref="G11:G15" si="1">SUM(E11/D11*100)</f>
        <v>52.870523415977956</v>
      </c>
      <c r="K11" s="16"/>
    </row>
    <row r="12" spans="1:14" x14ac:dyDescent="0.25">
      <c r="A12" s="28" t="s">
        <v>144</v>
      </c>
      <c r="B12" s="15">
        <v>573.65</v>
      </c>
      <c r="C12" s="15">
        <v>363</v>
      </c>
      <c r="D12" s="15">
        <v>363</v>
      </c>
      <c r="E12" s="15">
        <v>191.92</v>
      </c>
      <c r="F12" s="15">
        <f t="shared" si="0"/>
        <v>33.455940033121237</v>
      </c>
      <c r="G12" s="17">
        <f t="shared" si="1"/>
        <v>52.870523415977956</v>
      </c>
    </row>
    <row r="13" spans="1:14" x14ac:dyDescent="0.25">
      <c r="A13" s="136" t="s">
        <v>199</v>
      </c>
      <c r="B13" s="137">
        <f>SUM(B14:B14)</f>
        <v>2265.7199999999998</v>
      </c>
      <c r="C13" s="137">
        <f>SUM(C14:C14)</f>
        <v>2850.03</v>
      </c>
      <c r="D13" s="137">
        <f>SUM(D14:D14)</f>
        <v>2850.03</v>
      </c>
      <c r="E13" s="137">
        <f>SUM(E14:E14)</f>
        <v>2650.87</v>
      </c>
      <c r="F13" s="137">
        <f t="shared" si="0"/>
        <v>116.99901135179987</v>
      </c>
      <c r="G13" s="142">
        <f t="shared" si="1"/>
        <v>93.012003382420531</v>
      </c>
    </row>
    <row r="14" spans="1:14" x14ac:dyDescent="0.25">
      <c r="A14" s="28" t="s">
        <v>195</v>
      </c>
      <c r="B14" s="80">
        <v>2265.7199999999998</v>
      </c>
      <c r="C14" s="15">
        <v>2850.03</v>
      </c>
      <c r="D14" s="15">
        <v>2850.03</v>
      </c>
      <c r="E14" s="15">
        <v>2650.87</v>
      </c>
      <c r="F14" s="15">
        <f t="shared" si="0"/>
        <v>116.99901135179987</v>
      </c>
      <c r="G14" s="17">
        <f t="shared" si="1"/>
        <v>93.012003382420531</v>
      </c>
      <c r="I14" s="16"/>
    </row>
    <row r="15" spans="1:14" x14ac:dyDescent="0.25">
      <c r="A15" s="136" t="s">
        <v>145</v>
      </c>
      <c r="B15" s="137">
        <f>SUM(B16:B18)</f>
        <v>421665.17</v>
      </c>
      <c r="C15" s="137">
        <f>SUM(C16:C18)</f>
        <v>622022.37</v>
      </c>
      <c r="D15" s="137">
        <f>SUM(D16:D18)</f>
        <v>622022.37</v>
      </c>
      <c r="E15" s="137">
        <f>SUM(E16:E18)</f>
        <v>571061.23</v>
      </c>
      <c r="F15" s="137">
        <f t="shared" si="0"/>
        <v>135.43002140774396</v>
      </c>
      <c r="G15" s="142">
        <f t="shared" si="1"/>
        <v>91.807185326791384</v>
      </c>
    </row>
    <row r="16" spans="1:14" x14ac:dyDescent="0.25">
      <c r="A16" s="28" t="s">
        <v>196</v>
      </c>
      <c r="B16" s="15">
        <v>421665.17</v>
      </c>
      <c r="C16" s="15">
        <v>518451.91</v>
      </c>
      <c r="D16" s="15">
        <v>518451.91</v>
      </c>
      <c r="E16" s="15">
        <v>457289.99</v>
      </c>
      <c r="F16" s="15">
        <f t="shared" si="0"/>
        <v>108.44860390057826</v>
      </c>
      <c r="G16" s="17">
        <f>SUM(E16/D16*100)</f>
        <v>88.20297141927783</v>
      </c>
    </row>
    <row r="17" spans="1:9" x14ac:dyDescent="0.25">
      <c r="A17" s="28" t="s">
        <v>209</v>
      </c>
      <c r="B17" s="15">
        <v>0</v>
      </c>
      <c r="C17" s="15">
        <v>103570.46</v>
      </c>
      <c r="D17" s="15">
        <v>103570.46</v>
      </c>
      <c r="E17" s="15">
        <v>100051.61</v>
      </c>
      <c r="F17" s="15">
        <v>0</v>
      </c>
      <c r="G17" s="17">
        <f>SUM(E17/D17)*100</f>
        <v>96.602457882295781</v>
      </c>
    </row>
    <row r="18" spans="1:9" x14ac:dyDescent="0.25">
      <c r="A18" s="28" t="s">
        <v>224</v>
      </c>
      <c r="B18" s="15">
        <v>0</v>
      </c>
      <c r="C18" s="15">
        <v>0</v>
      </c>
      <c r="D18" s="15">
        <v>0</v>
      </c>
      <c r="E18" s="15">
        <v>13719.63</v>
      </c>
      <c r="F18" s="15">
        <v>0</v>
      </c>
      <c r="G18" s="17">
        <v>0</v>
      </c>
    </row>
    <row r="19" spans="1:9" x14ac:dyDescent="0.25">
      <c r="A19" s="5"/>
      <c r="B19" s="15"/>
      <c r="C19" s="15"/>
      <c r="D19" s="15"/>
      <c r="E19" s="15"/>
      <c r="F19" s="15"/>
      <c r="G19" s="17"/>
    </row>
    <row r="20" spans="1:9" x14ac:dyDescent="0.25">
      <c r="A20" s="129" t="s">
        <v>124</v>
      </c>
      <c r="B20" s="146">
        <f>SUM(B21+B25+B28+B31)</f>
        <v>562004.54</v>
      </c>
      <c r="C20" s="147">
        <f>SUM(C21+C25+C28+C31)</f>
        <v>706970.42</v>
      </c>
      <c r="D20" s="147">
        <f>SUM(D21+D25+D28+D31)</f>
        <v>706970.42</v>
      </c>
      <c r="E20" s="147">
        <f>SUM(E21+E25+E28+E31)</f>
        <v>683548.98</v>
      </c>
      <c r="F20" s="147">
        <f>SUM(E20/B20*100)</f>
        <v>121.62694984634821</v>
      </c>
      <c r="G20" s="148">
        <f>SUM(E20/D20*100)</f>
        <v>96.687069311895669</v>
      </c>
    </row>
    <row r="21" spans="1:9" x14ac:dyDescent="0.25">
      <c r="A21" s="135" t="s">
        <v>142</v>
      </c>
      <c r="B21" s="143">
        <f>SUM(B22:B24)</f>
        <v>137154.66</v>
      </c>
      <c r="C21" s="137">
        <f>SUM(C22:C24)</f>
        <v>82077.64</v>
      </c>
      <c r="D21" s="137">
        <f>SUM(D22:D24)</f>
        <v>82077.64</v>
      </c>
      <c r="E21" s="137">
        <f>SUM(E22:E24)</f>
        <v>69546.39</v>
      </c>
      <c r="F21" s="137">
        <f>SUM(E21/B21*100)</f>
        <v>50.706545442932814</v>
      </c>
      <c r="G21" s="142">
        <f>SUM(E21/D21*100)</f>
        <v>84.732443574157344</v>
      </c>
      <c r="I21" s="13"/>
    </row>
    <row r="22" spans="1:9" x14ac:dyDescent="0.25">
      <c r="A22" s="28" t="s">
        <v>167</v>
      </c>
      <c r="B22" s="80">
        <v>52395.58</v>
      </c>
      <c r="C22" s="15">
        <v>82077.64</v>
      </c>
      <c r="D22" s="15">
        <v>82077.64</v>
      </c>
      <c r="E22" s="15">
        <v>69546.39</v>
      </c>
      <c r="F22" s="15">
        <f>SUM(E22/B22)*100</f>
        <v>132.73331452767582</v>
      </c>
      <c r="G22" s="17">
        <f>SUM(E22/D22*100)</f>
        <v>84.732443574157344</v>
      </c>
      <c r="I22" s="13"/>
    </row>
    <row r="23" spans="1:9" x14ac:dyDescent="0.25">
      <c r="A23" s="28" t="s">
        <v>214</v>
      </c>
      <c r="B23" s="15">
        <v>71253.100000000006</v>
      </c>
      <c r="C23" s="15">
        <v>0</v>
      </c>
      <c r="D23" s="15">
        <v>0</v>
      </c>
      <c r="E23" s="80">
        <v>0</v>
      </c>
      <c r="F23" s="15">
        <f>SUM(E23/B23*100)</f>
        <v>0</v>
      </c>
      <c r="G23" s="17">
        <v>0</v>
      </c>
    </row>
    <row r="24" spans="1:9" x14ac:dyDescent="0.25">
      <c r="A24" s="28" t="s">
        <v>211</v>
      </c>
      <c r="B24" s="15">
        <v>13505.98</v>
      </c>
      <c r="C24" s="15">
        <v>0</v>
      </c>
      <c r="D24" s="15">
        <v>0</v>
      </c>
      <c r="E24" s="15">
        <v>0</v>
      </c>
      <c r="F24" s="15">
        <f>SUM(E24/B24*100)</f>
        <v>0</v>
      </c>
      <c r="G24" s="17">
        <v>0</v>
      </c>
    </row>
    <row r="25" spans="1:9" x14ac:dyDescent="0.25">
      <c r="A25" s="135" t="s">
        <v>143</v>
      </c>
      <c r="B25" s="143">
        <f>SUM(B26:B27)</f>
        <v>561.79000000000008</v>
      </c>
      <c r="C25" s="137">
        <f>SUM(C26:C27)</f>
        <v>397.47</v>
      </c>
      <c r="D25" s="137">
        <f>SUM(D26:D27)</f>
        <v>397.47</v>
      </c>
      <c r="E25" s="137">
        <f>SUM(E26:E27)</f>
        <v>215.85999999999999</v>
      </c>
      <c r="F25" s="137">
        <f t="shared" ref="F25:F31" si="2">SUM(E25/B25*100)</f>
        <v>38.423610245821379</v>
      </c>
      <c r="G25" s="142">
        <f t="shared" ref="G25:G31" si="3">SUM(E25/D25*100)</f>
        <v>54.308501270536134</v>
      </c>
    </row>
    <row r="26" spans="1:9" x14ac:dyDescent="0.25">
      <c r="A26" s="28" t="s">
        <v>144</v>
      </c>
      <c r="B26" s="92">
        <v>539.21</v>
      </c>
      <c r="C26" s="15">
        <v>363</v>
      </c>
      <c r="D26" s="15">
        <v>363</v>
      </c>
      <c r="E26" s="15">
        <v>181.39</v>
      </c>
      <c r="F26" s="15">
        <f t="shared" si="2"/>
        <v>33.639954748613711</v>
      </c>
      <c r="G26" s="17">
        <f t="shared" si="3"/>
        <v>49.969696969696962</v>
      </c>
      <c r="I26" s="13"/>
    </row>
    <row r="27" spans="1:9" x14ac:dyDescent="0.25">
      <c r="A27" s="95" t="s">
        <v>197</v>
      </c>
      <c r="B27" s="96">
        <v>22.58</v>
      </c>
      <c r="C27" s="94">
        <v>34.47</v>
      </c>
      <c r="D27" s="94">
        <v>34.47</v>
      </c>
      <c r="E27" s="94">
        <v>34.47</v>
      </c>
      <c r="F27" s="97">
        <f>SUM(E27/B27)*100</f>
        <v>152.65721877767936</v>
      </c>
      <c r="G27" s="97">
        <f>SUM(E27/D27*100)</f>
        <v>100</v>
      </c>
      <c r="I27" s="13"/>
    </row>
    <row r="28" spans="1:9" x14ac:dyDescent="0.25">
      <c r="A28" s="136" t="s">
        <v>146</v>
      </c>
      <c r="B28" s="137">
        <f>SUM(B29:B30)</f>
        <v>2336.29</v>
      </c>
      <c r="C28" s="137">
        <f>SUM(C29:C30)</f>
        <v>2865.52</v>
      </c>
      <c r="D28" s="137">
        <f>SUM(D29:D30)</f>
        <v>2865.52</v>
      </c>
      <c r="E28" s="137">
        <f>SUM(E29:E30)</f>
        <v>2664.83</v>
      </c>
      <c r="F28" s="137">
        <f t="shared" si="2"/>
        <v>114.06246656023012</v>
      </c>
      <c r="G28" s="142">
        <f t="shared" si="3"/>
        <v>92.99638460035176</v>
      </c>
    </row>
    <row r="29" spans="1:9" x14ac:dyDescent="0.25">
      <c r="A29" s="28" t="s">
        <v>195</v>
      </c>
      <c r="B29" s="80">
        <v>2250.23</v>
      </c>
      <c r="C29" s="15">
        <v>2850.03</v>
      </c>
      <c r="D29" s="15">
        <v>2850.03</v>
      </c>
      <c r="E29" s="15">
        <v>2649.34</v>
      </c>
      <c r="F29" s="15">
        <f t="shared" si="2"/>
        <v>117.73640916706294</v>
      </c>
      <c r="G29" s="17">
        <f t="shared" si="3"/>
        <v>92.958319736985231</v>
      </c>
    </row>
    <row r="30" spans="1:9" x14ac:dyDescent="0.25">
      <c r="A30" s="95" t="s">
        <v>198</v>
      </c>
      <c r="B30" s="94">
        <v>86.06</v>
      </c>
      <c r="C30" s="94">
        <v>15.49</v>
      </c>
      <c r="D30" s="94">
        <v>15.49</v>
      </c>
      <c r="E30" s="94">
        <v>15.49</v>
      </c>
      <c r="F30" s="97">
        <f>SUM(E30/B30*100)</f>
        <v>17.999070415988843</v>
      </c>
      <c r="G30" s="97">
        <f>SUM(E30/D30*100)</f>
        <v>100</v>
      </c>
    </row>
    <row r="31" spans="1:9" x14ac:dyDescent="0.25">
      <c r="A31" s="136" t="s">
        <v>145</v>
      </c>
      <c r="B31" s="144">
        <f>SUM(B32:B32)</f>
        <v>421951.8</v>
      </c>
      <c r="C31" s="137">
        <f>SUM(C32:C34)</f>
        <v>621629.79</v>
      </c>
      <c r="D31" s="137">
        <f>SUM(D32:D34)</f>
        <v>621629.79</v>
      </c>
      <c r="E31" s="137">
        <f>SUM(E32:E34)</f>
        <v>611121.9</v>
      </c>
      <c r="F31" s="137">
        <f t="shared" si="2"/>
        <v>144.8321585546027</v>
      </c>
      <c r="G31" s="137">
        <f t="shared" si="3"/>
        <v>98.309622516642904</v>
      </c>
    </row>
    <row r="32" spans="1:9" x14ac:dyDescent="0.25">
      <c r="A32" s="28" t="s">
        <v>196</v>
      </c>
      <c r="B32" s="80">
        <v>421951.8</v>
      </c>
      <c r="C32" s="15">
        <v>518059.33</v>
      </c>
      <c r="D32" s="15">
        <v>518059.33</v>
      </c>
      <c r="E32" s="15">
        <v>496836.41</v>
      </c>
      <c r="F32" s="15">
        <f t="shared" ref="F32" si="4">SUM(E32/B32*100)</f>
        <v>117.74719529576601</v>
      </c>
      <c r="G32" s="15">
        <f>SUM(E32/D32*100)</f>
        <v>95.903380410116341</v>
      </c>
    </row>
    <row r="33" spans="1:7" x14ac:dyDescent="0.25">
      <c r="A33" s="28" t="s">
        <v>209</v>
      </c>
      <c r="B33" s="80">
        <v>0</v>
      </c>
      <c r="C33" s="15">
        <v>103570.46</v>
      </c>
      <c r="D33" s="15">
        <v>103570.46</v>
      </c>
      <c r="E33" s="15">
        <v>100565.86</v>
      </c>
      <c r="F33" s="15">
        <v>0</v>
      </c>
      <c r="G33" s="15">
        <f>SUM(E33/D33)*100</f>
        <v>97.098979767010789</v>
      </c>
    </row>
    <row r="34" spans="1:7" x14ac:dyDescent="0.25">
      <c r="A34" s="28" t="s">
        <v>224</v>
      </c>
      <c r="B34" s="80">
        <v>0</v>
      </c>
      <c r="C34" s="15">
        <v>0</v>
      </c>
      <c r="D34" s="15">
        <v>0</v>
      </c>
      <c r="E34" s="15">
        <v>13719.63</v>
      </c>
      <c r="F34" s="15">
        <v>0</v>
      </c>
      <c r="G34" s="15">
        <v>0</v>
      </c>
    </row>
  </sheetData>
  <mergeCells count="3">
    <mergeCell ref="A1:G1"/>
    <mergeCell ref="I2:N2"/>
    <mergeCell ref="A2:H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"/>
  <sheetViews>
    <sheetView workbookViewId="0">
      <selection activeCell="D17" sqref="D17"/>
    </sheetView>
  </sheetViews>
  <sheetFormatPr defaultRowHeight="15" x14ac:dyDescent="0.25"/>
  <cols>
    <col min="1" max="1" width="46.28515625" customWidth="1"/>
    <col min="2" max="5" width="15.140625" customWidth="1"/>
    <col min="6" max="7" width="11.42578125" customWidth="1"/>
  </cols>
  <sheetData>
    <row r="1" spans="1:7" ht="19.5" customHeight="1" x14ac:dyDescent="0.25">
      <c r="A1" s="192" t="s">
        <v>129</v>
      </c>
      <c r="B1" s="192"/>
      <c r="C1" s="192"/>
      <c r="D1" s="192"/>
      <c r="E1" s="192"/>
      <c r="F1" s="192"/>
      <c r="G1" s="192"/>
    </row>
    <row r="2" spans="1:7" ht="29.25" customHeight="1" x14ac:dyDescent="0.25">
      <c r="A2" s="194" t="s">
        <v>123</v>
      </c>
      <c r="B2" s="194"/>
      <c r="C2" s="194"/>
      <c r="D2" s="194"/>
      <c r="E2" s="194"/>
      <c r="F2" s="194"/>
      <c r="G2" s="194"/>
    </row>
    <row r="3" spans="1:7" ht="38.25" x14ac:dyDescent="0.25">
      <c r="A3" s="7" t="s">
        <v>130</v>
      </c>
      <c r="B3" s="7" t="s">
        <v>216</v>
      </c>
      <c r="C3" s="7" t="s">
        <v>200</v>
      </c>
      <c r="D3" s="7" t="s">
        <v>201</v>
      </c>
      <c r="E3" s="7" t="s">
        <v>217</v>
      </c>
      <c r="F3" s="7" t="s">
        <v>131</v>
      </c>
      <c r="G3" s="7" t="s">
        <v>131</v>
      </c>
    </row>
    <row r="4" spans="1:7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 t="s">
        <v>150</v>
      </c>
      <c r="G4" s="1" t="s">
        <v>151</v>
      </c>
    </row>
    <row r="5" spans="1:7" x14ac:dyDescent="0.25">
      <c r="A5" s="129" t="s">
        <v>124</v>
      </c>
      <c r="B5" s="134">
        <f>SUM(B6)</f>
        <v>562004.54</v>
      </c>
      <c r="C5" s="134">
        <f>SUM(C6)</f>
        <v>706970.42</v>
      </c>
      <c r="D5" s="134">
        <f>SUM(D6)</f>
        <v>706970.42</v>
      </c>
      <c r="E5" s="134">
        <f>SUM(E6)</f>
        <v>683548.98</v>
      </c>
      <c r="F5" s="134">
        <f t="shared" ref="F5:F10" si="0">SUM(E5/B5*100)</f>
        <v>121.62694984634821</v>
      </c>
      <c r="G5" s="149">
        <f t="shared" ref="G5:G10" si="1">SUM(E5/D5*100)</f>
        <v>96.687069311895669</v>
      </c>
    </row>
    <row r="6" spans="1:7" x14ac:dyDescent="0.25">
      <c r="A6" s="136" t="s">
        <v>125</v>
      </c>
      <c r="B6" s="137">
        <f>SUM(B7+B9)</f>
        <v>562004.54</v>
      </c>
      <c r="C6" s="137">
        <f>SUM(C7+C9)</f>
        <v>706970.42</v>
      </c>
      <c r="D6" s="137">
        <f>SUM(D7+D9)</f>
        <v>706970.42</v>
      </c>
      <c r="E6" s="137">
        <f>SUM(E7+E9)</f>
        <v>683548.98</v>
      </c>
      <c r="F6" s="137">
        <f t="shared" si="0"/>
        <v>121.62694984634821</v>
      </c>
      <c r="G6" s="142">
        <f t="shared" si="1"/>
        <v>96.687069311895669</v>
      </c>
    </row>
    <row r="7" spans="1:7" x14ac:dyDescent="0.25">
      <c r="A7" s="4" t="s">
        <v>126</v>
      </c>
      <c r="B7" s="14">
        <f>SUM(B8)</f>
        <v>555645.74</v>
      </c>
      <c r="C7" s="14">
        <f>SUM(C8)</f>
        <v>699537.49</v>
      </c>
      <c r="D7" s="14">
        <f>SUM(D8)</f>
        <v>699537.49</v>
      </c>
      <c r="E7" s="14">
        <f>SUM(E8)</f>
        <v>675536.57</v>
      </c>
      <c r="F7" s="14">
        <f t="shared" si="0"/>
        <v>121.57684678730732</v>
      </c>
      <c r="G7" s="18">
        <f t="shared" si="1"/>
        <v>96.569030203084608</v>
      </c>
    </row>
    <row r="8" spans="1:7" x14ac:dyDescent="0.25">
      <c r="A8" s="5" t="s">
        <v>127</v>
      </c>
      <c r="B8" s="15">
        <v>555645.74</v>
      </c>
      <c r="C8" s="15">
        <v>699537.49</v>
      </c>
      <c r="D8" s="15">
        <v>699537.49</v>
      </c>
      <c r="E8" s="80">
        <v>675536.57</v>
      </c>
      <c r="F8" s="15">
        <f t="shared" si="0"/>
        <v>121.57684678730732</v>
      </c>
      <c r="G8" s="17">
        <f t="shared" si="1"/>
        <v>96.569030203084608</v>
      </c>
    </row>
    <row r="9" spans="1:7" x14ac:dyDescent="0.25">
      <c r="A9" s="4" t="s">
        <v>128</v>
      </c>
      <c r="B9" s="14">
        <f>SUM(B10)</f>
        <v>6358.8</v>
      </c>
      <c r="C9" s="14">
        <f>SUM(C10)</f>
        <v>7432.93</v>
      </c>
      <c r="D9" s="14">
        <f>SUM(D10)</f>
        <v>7432.93</v>
      </c>
      <c r="E9" s="14">
        <f>SUM(E10)</f>
        <v>8012.41</v>
      </c>
      <c r="F9" s="14">
        <f t="shared" si="0"/>
        <v>126.00506384852488</v>
      </c>
      <c r="G9" s="18">
        <f t="shared" si="1"/>
        <v>107.79611808533107</v>
      </c>
    </row>
    <row r="10" spans="1:7" x14ac:dyDescent="0.25">
      <c r="A10" s="5" t="s">
        <v>128</v>
      </c>
      <c r="B10" s="15">
        <v>6358.8</v>
      </c>
      <c r="C10" s="15">
        <v>7432.93</v>
      </c>
      <c r="D10" s="15">
        <v>7432.93</v>
      </c>
      <c r="E10" s="15">
        <v>8012.41</v>
      </c>
      <c r="F10" s="15">
        <f t="shared" si="0"/>
        <v>126.00506384852488</v>
      </c>
      <c r="G10" s="17">
        <f t="shared" si="1"/>
        <v>107.79611808533107</v>
      </c>
    </row>
  </sheetData>
  <mergeCells count="2">
    <mergeCell ref="A1:G1"/>
    <mergeCell ref="A2:G2"/>
  </mergeCell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1D6B-5D76-4ABF-B425-86739D933B29}">
  <sheetPr>
    <pageSetUpPr fitToPage="1"/>
  </sheetPr>
  <dimension ref="A1:K15"/>
  <sheetViews>
    <sheetView workbookViewId="0">
      <selection activeCell="A2" sqref="A2:K2"/>
    </sheetView>
  </sheetViews>
  <sheetFormatPr defaultRowHeight="15" x14ac:dyDescent="0.25"/>
  <cols>
    <col min="1" max="1" width="4.5703125" customWidth="1"/>
    <col min="2" max="2" width="4.42578125" customWidth="1"/>
    <col min="3" max="3" width="4.5703125" customWidth="1"/>
    <col min="4" max="4" width="4.85546875" customWidth="1"/>
    <col min="5" max="5" width="39" customWidth="1"/>
    <col min="6" max="9" width="14.28515625" customWidth="1"/>
    <col min="10" max="11" width="8.140625" customWidth="1"/>
  </cols>
  <sheetData>
    <row r="1" spans="1:11" ht="24.75" customHeight="1" x14ac:dyDescent="0.25">
      <c r="A1" s="185" t="s">
        <v>129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5.5" customHeight="1" x14ac:dyDescent="0.25">
      <c r="A2" s="178" t="s">
        <v>162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31.5" customHeight="1" x14ac:dyDescent="0.25">
      <c r="A3" s="185" t="s">
        <v>163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ht="38.25" customHeight="1" x14ac:dyDescent="0.25">
      <c r="A4" s="195" t="s">
        <v>130</v>
      </c>
      <c r="B4" s="195"/>
      <c r="C4" s="195"/>
      <c r="D4" s="195"/>
      <c r="E4" s="195"/>
      <c r="F4" s="20" t="s">
        <v>216</v>
      </c>
      <c r="G4" s="20" t="s">
        <v>200</v>
      </c>
      <c r="H4" s="20" t="s">
        <v>201</v>
      </c>
      <c r="I4" s="20" t="s">
        <v>217</v>
      </c>
      <c r="J4" s="20" t="s">
        <v>131</v>
      </c>
      <c r="K4" s="20" t="s">
        <v>131</v>
      </c>
    </row>
    <row r="5" spans="1:11" x14ac:dyDescent="0.25">
      <c r="A5" s="186">
        <v>1</v>
      </c>
      <c r="B5" s="187"/>
      <c r="C5" s="187"/>
      <c r="D5" s="187"/>
      <c r="E5" s="188"/>
      <c r="F5" s="1">
        <v>2</v>
      </c>
      <c r="G5" s="1">
        <v>3</v>
      </c>
      <c r="H5" s="1">
        <v>4</v>
      </c>
      <c r="I5" s="1">
        <v>5</v>
      </c>
      <c r="J5" s="9" t="s">
        <v>150</v>
      </c>
      <c r="K5" s="9" t="s">
        <v>151</v>
      </c>
    </row>
    <row r="6" spans="1:11" ht="25.5" x14ac:dyDescent="0.25">
      <c r="A6" s="21">
        <v>8</v>
      </c>
      <c r="B6" s="21"/>
      <c r="C6" s="21"/>
      <c r="D6" s="21"/>
      <c r="E6" s="34" t="s">
        <v>152</v>
      </c>
      <c r="F6" s="27"/>
      <c r="G6" s="27"/>
      <c r="H6" s="27"/>
      <c r="I6" s="27"/>
      <c r="J6" s="27"/>
      <c r="K6" s="27"/>
    </row>
    <row r="7" spans="1:11" x14ac:dyDescent="0.25">
      <c r="A7" s="31"/>
      <c r="B7" s="32">
        <v>84</v>
      </c>
      <c r="C7" s="32"/>
      <c r="D7" s="32"/>
      <c r="E7" s="36" t="s">
        <v>153</v>
      </c>
      <c r="F7" s="27"/>
      <c r="G7" s="27"/>
      <c r="H7" s="27"/>
      <c r="I7" s="27"/>
      <c r="J7" s="27"/>
      <c r="K7" s="27"/>
    </row>
    <row r="8" spans="1:11" ht="39" x14ac:dyDescent="0.25">
      <c r="A8" s="24"/>
      <c r="B8" s="24"/>
      <c r="C8" s="24">
        <v>841</v>
      </c>
      <c r="D8" s="24"/>
      <c r="E8" s="33" t="s">
        <v>154</v>
      </c>
      <c r="F8" s="23"/>
      <c r="G8" s="23"/>
      <c r="H8" s="23"/>
      <c r="I8" s="23"/>
      <c r="J8" s="23"/>
      <c r="K8" s="23"/>
    </row>
    <row r="9" spans="1:11" ht="26.25" x14ac:dyDescent="0.25">
      <c r="A9" s="24"/>
      <c r="B9" s="24"/>
      <c r="C9" s="24"/>
      <c r="D9" s="24">
        <v>8413</v>
      </c>
      <c r="E9" s="33" t="s">
        <v>155</v>
      </c>
      <c r="F9" s="25"/>
      <c r="G9" s="25"/>
      <c r="H9" s="25"/>
      <c r="I9" s="25"/>
      <c r="J9" s="25"/>
      <c r="K9" s="25"/>
    </row>
    <row r="10" spans="1:11" x14ac:dyDescent="0.25">
      <c r="A10" s="24"/>
      <c r="B10" s="24"/>
      <c r="C10" s="24"/>
      <c r="D10" s="24" t="s">
        <v>156</v>
      </c>
      <c r="E10" s="33"/>
      <c r="F10" s="25"/>
      <c r="G10" s="25"/>
      <c r="H10" s="25"/>
      <c r="I10" s="25"/>
      <c r="J10" s="25"/>
      <c r="K10" s="25"/>
    </row>
    <row r="11" spans="1:11" ht="26.25" x14ac:dyDescent="0.25">
      <c r="A11" s="22">
        <v>5</v>
      </c>
      <c r="B11" s="22"/>
      <c r="C11" s="22"/>
      <c r="D11" s="22"/>
      <c r="E11" s="35" t="s">
        <v>157</v>
      </c>
      <c r="F11" s="25"/>
      <c r="G11" s="25"/>
      <c r="H11" s="25"/>
      <c r="I11" s="25"/>
      <c r="J11" s="25"/>
      <c r="K11" s="25"/>
    </row>
    <row r="12" spans="1:11" ht="26.25" x14ac:dyDescent="0.25">
      <c r="A12" s="24"/>
      <c r="B12" s="24">
        <v>54</v>
      </c>
      <c r="C12" s="24"/>
      <c r="D12" s="24"/>
      <c r="E12" s="33" t="s">
        <v>158</v>
      </c>
      <c r="F12" s="25"/>
      <c r="G12" s="25"/>
      <c r="H12" s="25"/>
      <c r="I12" s="25"/>
      <c r="J12" s="25"/>
      <c r="K12" s="25"/>
    </row>
    <row r="13" spans="1:11" ht="39" x14ac:dyDescent="0.25">
      <c r="A13" s="24"/>
      <c r="B13" s="24"/>
      <c r="C13" s="24">
        <v>541</v>
      </c>
      <c r="D13" s="24"/>
      <c r="E13" s="33" t="s">
        <v>159</v>
      </c>
      <c r="F13" s="25"/>
      <c r="G13" s="25"/>
      <c r="H13" s="25"/>
      <c r="I13" s="25"/>
      <c r="J13" s="25"/>
      <c r="K13" s="25"/>
    </row>
    <row r="14" spans="1:11" ht="26.25" x14ac:dyDescent="0.25">
      <c r="A14" s="24"/>
      <c r="B14" s="24"/>
      <c r="C14" s="24"/>
      <c r="D14" s="24">
        <v>5413</v>
      </c>
      <c r="E14" s="33" t="s">
        <v>160</v>
      </c>
      <c r="F14" s="23"/>
      <c r="G14" s="23"/>
      <c r="H14" s="23"/>
      <c r="I14" s="23"/>
      <c r="J14" s="23"/>
      <c r="K14" s="23"/>
    </row>
    <row r="15" spans="1:11" x14ac:dyDescent="0.25">
      <c r="A15" s="24"/>
      <c r="B15" s="24"/>
      <c r="C15" s="24"/>
      <c r="D15" s="24"/>
      <c r="E15" s="5" t="s">
        <v>161</v>
      </c>
      <c r="F15" s="25"/>
      <c r="G15" s="25"/>
      <c r="H15" s="25"/>
      <c r="I15" s="25"/>
      <c r="J15" s="25"/>
      <c r="K15" s="25"/>
    </row>
  </sheetData>
  <mergeCells count="5">
    <mergeCell ref="A1:K1"/>
    <mergeCell ref="A2:K2"/>
    <mergeCell ref="A3:K3"/>
    <mergeCell ref="A4:E4"/>
    <mergeCell ref="A5:E5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723F-6D81-4CA7-909E-D6E7614DACB5}">
  <sheetPr>
    <pageSetUpPr fitToPage="1"/>
  </sheetPr>
  <dimension ref="A1:G30"/>
  <sheetViews>
    <sheetView topLeftCell="A2" workbookViewId="0">
      <selection activeCell="A3" sqref="A3:G3"/>
    </sheetView>
  </sheetViews>
  <sheetFormatPr defaultRowHeight="15" x14ac:dyDescent="0.25"/>
  <cols>
    <col min="1" max="1" width="45" customWidth="1"/>
    <col min="2" max="5" width="15.140625" customWidth="1"/>
  </cols>
  <sheetData>
    <row r="1" spans="1:7" hidden="1" x14ac:dyDescent="0.25"/>
    <row r="2" spans="1:7" ht="18" x14ac:dyDescent="0.25">
      <c r="A2" s="37"/>
      <c r="B2" s="37"/>
      <c r="C2" s="37"/>
      <c r="D2" s="37"/>
      <c r="E2" s="38"/>
      <c r="F2" s="38"/>
      <c r="G2" s="38"/>
    </row>
    <row r="3" spans="1:7" ht="15.75" x14ac:dyDescent="0.25">
      <c r="A3" s="196" t="s">
        <v>164</v>
      </c>
      <c r="B3" s="196"/>
      <c r="C3" s="196"/>
      <c r="D3" s="196"/>
      <c r="E3" s="196"/>
      <c r="F3" s="196"/>
      <c r="G3" s="196"/>
    </row>
    <row r="4" spans="1:7" ht="18" x14ac:dyDescent="0.25">
      <c r="A4" s="39"/>
      <c r="B4" s="39"/>
      <c r="C4" s="39"/>
      <c r="D4" s="39"/>
      <c r="E4" s="40"/>
      <c r="F4" s="40"/>
      <c r="G4" s="40"/>
    </row>
    <row r="5" spans="1:7" ht="38.25" x14ac:dyDescent="0.25">
      <c r="A5" s="42" t="s">
        <v>130</v>
      </c>
      <c r="B5" s="42" t="s">
        <v>216</v>
      </c>
      <c r="C5" s="42" t="s">
        <v>200</v>
      </c>
      <c r="D5" s="42" t="s">
        <v>201</v>
      </c>
      <c r="E5" s="42" t="s">
        <v>217</v>
      </c>
      <c r="F5" s="42" t="s">
        <v>131</v>
      </c>
      <c r="G5" s="42" t="s">
        <v>131</v>
      </c>
    </row>
    <row r="6" spans="1:7" x14ac:dyDescent="0.25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 t="s">
        <v>150</v>
      </c>
      <c r="G6" s="43" t="s">
        <v>151</v>
      </c>
    </row>
    <row r="7" spans="1:7" ht="17.25" customHeight="1" x14ac:dyDescent="0.25">
      <c r="A7" s="44" t="s">
        <v>165</v>
      </c>
      <c r="B7" s="45"/>
      <c r="C7" s="45"/>
      <c r="D7" s="46"/>
      <c r="E7" s="47"/>
      <c r="F7" s="47"/>
      <c r="G7" s="47"/>
    </row>
    <row r="8" spans="1:7" x14ac:dyDescent="0.25">
      <c r="A8" s="44" t="s">
        <v>166</v>
      </c>
      <c r="B8" s="45"/>
      <c r="C8" s="45"/>
      <c r="D8" s="45"/>
      <c r="E8" s="47"/>
      <c r="F8" s="47"/>
      <c r="G8" s="47"/>
    </row>
    <row r="9" spans="1:7" x14ac:dyDescent="0.25">
      <c r="A9" s="48" t="s">
        <v>167</v>
      </c>
      <c r="B9" s="45"/>
      <c r="C9" s="45"/>
      <c r="D9" s="45"/>
      <c r="E9" s="47"/>
      <c r="F9" s="47"/>
      <c r="G9" s="47"/>
    </row>
    <row r="10" spans="1:7" x14ac:dyDescent="0.25">
      <c r="A10" s="49" t="s">
        <v>168</v>
      </c>
      <c r="B10" s="45"/>
      <c r="C10" s="45"/>
      <c r="D10" s="45"/>
      <c r="E10" s="47"/>
      <c r="F10" s="47"/>
      <c r="G10" s="47"/>
    </row>
    <row r="11" spans="1:7" x14ac:dyDescent="0.25">
      <c r="A11" s="49" t="s">
        <v>156</v>
      </c>
      <c r="B11" s="45"/>
      <c r="C11" s="45"/>
      <c r="D11" s="45"/>
      <c r="E11" s="47"/>
      <c r="F11" s="47"/>
      <c r="G11" s="47"/>
    </row>
    <row r="12" spans="1:7" ht="15" customHeight="1" x14ac:dyDescent="0.25">
      <c r="A12" s="44" t="s">
        <v>169</v>
      </c>
      <c r="B12" s="45"/>
      <c r="C12" s="45"/>
      <c r="D12" s="46"/>
      <c r="E12" s="47"/>
      <c r="F12" s="47"/>
      <c r="G12" s="47"/>
    </row>
    <row r="13" spans="1:7" ht="15" customHeight="1" x14ac:dyDescent="0.25">
      <c r="A13" s="50" t="s">
        <v>170</v>
      </c>
      <c r="B13" s="45"/>
      <c r="C13" s="45"/>
      <c r="D13" s="46"/>
      <c r="E13" s="47"/>
      <c r="F13" s="47"/>
      <c r="G13" s="47"/>
    </row>
    <row r="14" spans="1:7" ht="15" customHeight="1" x14ac:dyDescent="0.25">
      <c r="A14" s="44" t="s">
        <v>171</v>
      </c>
      <c r="B14" s="45"/>
      <c r="C14" s="45"/>
      <c r="D14" s="46"/>
      <c r="E14" s="47"/>
      <c r="F14" s="47"/>
      <c r="G14" s="47"/>
    </row>
    <row r="15" spans="1:7" ht="15" customHeight="1" x14ac:dyDescent="0.25">
      <c r="A15" s="50" t="s">
        <v>144</v>
      </c>
      <c r="B15" s="45"/>
      <c r="C15" s="45"/>
      <c r="D15" s="46"/>
      <c r="E15" s="47"/>
      <c r="F15" s="47"/>
      <c r="G15" s="47"/>
    </row>
    <row r="16" spans="1:7" x14ac:dyDescent="0.25">
      <c r="A16" s="51" t="s">
        <v>172</v>
      </c>
      <c r="B16" s="45"/>
      <c r="C16" s="45"/>
      <c r="D16" s="46"/>
      <c r="E16" s="47"/>
      <c r="F16" s="47"/>
      <c r="G16" s="47"/>
    </row>
    <row r="17" spans="1:7" x14ac:dyDescent="0.25">
      <c r="A17" s="50"/>
      <c r="B17" s="45"/>
      <c r="C17" s="45"/>
      <c r="D17" s="46"/>
      <c r="E17" s="47"/>
      <c r="F17" s="47"/>
      <c r="G17" s="47"/>
    </row>
    <row r="18" spans="1:7" ht="15" customHeight="1" x14ac:dyDescent="0.25">
      <c r="A18" s="44" t="s">
        <v>173</v>
      </c>
      <c r="B18" s="45"/>
      <c r="C18" s="45"/>
      <c r="D18" s="46"/>
      <c r="E18" s="47"/>
      <c r="F18" s="47"/>
      <c r="G18" s="47"/>
    </row>
    <row r="19" spans="1:7" x14ac:dyDescent="0.25">
      <c r="A19" s="44" t="s">
        <v>166</v>
      </c>
      <c r="B19" s="45"/>
      <c r="C19" s="45"/>
      <c r="D19" s="45"/>
      <c r="E19" s="47"/>
      <c r="F19" s="47"/>
      <c r="G19" s="47"/>
    </row>
    <row r="20" spans="1:7" x14ac:dyDescent="0.25">
      <c r="A20" s="48" t="s">
        <v>167</v>
      </c>
      <c r="B20" s="45"/>
      <c r="C20" s="45"/>
      <c r="D20" s="45"/>
      <c r="E20" s="47"/>
      <c r="F20" s="47"/>
      <c r="G20" s="47"/>
    </row>
    <row r="21" spans="1:7" x14ac:dyDescent="0.25">
      <c r="A21" s="49" t="s">
        <v>168</v>
      </c>
      <c r="B21" s="45"/>
      <c r="C21" s="45"/>
      <c r="D21" s="45"/>
      <c r="E21" s="47"/>
      <c r="F21" s="47"/>
      <c r="G21" s="47"/>
    </row>
    <row r="22" spans="1:7" x14ac:dyDescent="0.25">
      <c r="A22" s="49" t="s">
        <v>156</v>
      </c>
      <c r="B22" s="45"/>
      <c r="C22" s="45"/>
      <c r="D22" s="45"/>
      <c r="E22" s="47"/>
      <c r="F22" s="47"/>
      <c r="G22" s="47"/>
    </row>
    <row r="23" spans="1:7" x14ac:dyDescent="0.25">
      <c r="A23" s="44" t="s">
        <v>169</v>
      </c>
      <c r="B23" s="45"/>
      <c r="C23" s="45"/>
      <c r="D23" s="46"/>
      <c r="E23" s="47"/>
      <c r="F23" s="47"/>
      <c r="G23" s="47"/>
    </row>
    <row r="24" spans="1:7" x14ac:dyDescent="0.25">
      <c r="A24" s="50" t="s">
        <v>170</v>
      </c>
      <c r="B24" s="45"/>
      <c r="C24" s="45"/>
      <c r="D24" s="46"/>
      <c r="E24" s="47"/>
      <c r="F24" s="47"/>
      <c r="G24" s="47"/>
    </row>
    <row r="25" spans="1:7" x14ac:dyDescent="0.25">
      <c r="A25" s="44" t="s">
        <v>171</v>
      </c>
      <c r="B25" s="45"/>
      <c r="C25" s="45"/>
      <c r="D25" s="46"/>
      <c r="E25" s="47"/>
      <c r="F25" s="47"/>
      <c r="G25" s="47"/>
    </row>
    <row r="26" spans="1:7" x14ac:dyDescent="0.25">
      <c r="A26" s="50" t="s">
        <v>144</v>
      </c>
      <c r="B26" s="45"/>
      <c r="C26" s="45"/>
      <c r="D26" s="46"/>
      <c r="E26" s="47"/>
      <c r="F26" s="47"/>
      <c r="G26" s="47"/>
    </row>
    <row r="27" spans="1:7" x14ac:dyDescent="0.25">
      <c r="A27" s="51" t="s">
        <v>172</v>
      </c>
      <c r="B27" s="45"/>
      <c r="C27" s="45"/>
      <c r="D27" s="46"/>
      <c r="E27" s="47"/>
      <c r="F27" s="47"/>
      <c r="G27" s="47"/>
    </row>
    <row r="30" spans="1:7" x14ac:dyDescent="0.25">
      <c r="D30" s="41"/>
    </row>
  </sheetData>
  <mergeCells count="1">
    <mergeCell ref="A3:G3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7"/>
  <sheetViews>
    <sheetView topLeftCell="A120" workbookViewId="0">
      <selection activeCell="H135" sqref="H135"/>
    </sheetView>
  </sheetViews>
  <sheetFormatPr defaultRowHeight="15" x14ac:dyDescent="0.25"/>
  <cols>
    <col min="1" max="1" width="13.42578125" customWidth="1"/>
    <col min="2" max="2" width="6" customWidth="1"/>
    <col min="3" max="3" width="11.42578125" hidden="1" customWidth="1"/>
    <col min="4" max="4" width="33.85546875" customWidth="1"/>
    <col min="5" max="7" width="15.140625" customWidth="1"/>
    <col min="8" max="8" width="9.140625" customWidth="1"/>
  </cols>
  <sheetData>
    <row r="1" spans="1:8" x14ac:dyDescent="0.25">
      <c r="A1" s="198" t="s">
        <v>147</v>
      </c>
      <c r="B1" s="198"/>
      <c r="C1" s="198"/>
      <c r="D1" s="198"/>
      <c r="E1" s="198"/>
      <c r="F1" s="198"/>
      <c r="G1" s="165"/>
    </row>
    <row r="2" spans="1:8" ht="22.5" customHeight="1" x14ac:dyDescent="0.25">
      <c r="A2" s="198" t="s">
        <v>148</v>
      </c>
      <c r="B2" s="198"/>
      <c r="C2" s="198"/>
      <c r="D2" s="198"/>
      <c r="E2" s="198"/>
      <c r="F2" s="198"/>
      <c r="G2" s="165"/>
    </row>
    <row r="3" spans="1:8" x14ac:dyDescent="0.25">
      <c r="A3" s="198"/>
      <c r="B3" s="198"/>
      <c r="C3" s="198"/>
      <c r="D3" s="198"/>
      <c r="E3" s="198"/>
      <c r="F3" s="198"/>
      <c r="G3" s="165"/>
    </row>
    <row r="4" spans="1:8" ht="36.75" customHeight="1" x14ac:dyDescent="0.25">
      <c r="A4" s="202" t="s">
        <v>175</v>
      </c>
      <c r="B4" s="203"/>
      <c r="C4" s="203"/>
      <c r="D4" s="42" t="s">
        <v>174</v>
      </c>
      <c r="E4" s="42" t="s">
        <v>200</v>
      </c>
      <c r="F4" s="42" t="s">
        <v>201</v>
      </c>
      <c r="G4" s="42" t="s">
        <v>218</v>
      </c>
      <c r="H4" s="42" t="s">
        <v>131</v>
      </c>
    </row>
    <row r="5" spans="1:8" ht="15" customHeight="1" x14ac:dyDescent="0.25">
      <c r="A5" s="204"/>
      <c r="B5" s="205"/>
      <c r="C5" s="52"/>
      <c r="D5" s="43">
        <v>1</v>
      </c>
      <c r="E5" s="43">
        <v>2</v>
      </c>
      <c r="F5" s="43">
        <v>3</v>
      </c>
      <c r="G5" s="43">
        <v>4</v>
      </c>
      <c r="H5" s="43" t="s">
        <v>64</v>
      </c>
    </row>
    <row r="6" spans="1:8" ht="15" customHeight="1" x14ac:dyDescent="0.25">
      <c r="A6" s="53" t="s">
        <v>176</v>
      </c>
      <c r="B6" s="83"/>
      <c r="C6" s="84"/>
      <c r="D6" s="53" t="s">
        <v>66</v>
      </c>
      <c r="E6" s="85"/>
      <c r="F6" s="85"/>
      <c r="G6" s="100"/>
      <c r="H6" s="85"/>
    </row>
    <row r="7" spans="1:8" ht="15" customHeight="1" x14ac:dyDescent="0.25">
      <c r="A7" s="86"/>
      <c r="B7" s="87"/>
      <c r="C7" s="88"/>
      <c r="D7" s="89" t="s">
        <v>177</v>
      </c>
      <c r="E7" s="91">
        <f>SUM(E8:E13)</f>
        <v>706970.41999999993</v>
      </c>
      <c r="F7" s="91">
        <f>SUM(F8:F13)</f>
        <v>706970.41999999993</v>
      </c>
      <c r="G7" s="103">
        <f>SUM(G8:G13)</f>
        <v>683548.98</v>
      </c>
      <c r="H7" s="91">
        <f t="shared" ref="H7:H17" si="0">SUM(G7/F7*100)</f>
        <v>96.687069311895684</v>
      </c>
    </row>
    <row r="8" spans="1:8" ht="15" customHeight="1" x14ac:dyDescent="0.25">
      <c r="A8" s="207">
        <v>11</v>
      </c>
      <c r="B8" s="208"/>
      <c r="C8" s="82"/>
      <c r="D8" s="61" t="s">
        <v>178</v>
      </c>
      <c r="E8" s="98">
        <v>82077.64</v>
      </c>
      <c r="F8" s="98">
        <v>82077.64</v>
      </c>
      <c r="G8" s="98">
        <v>69546.39</v>
      </c>
      <c r="H8" s="90">
        <f t="shared" si="0"/>
        <v>84.732443574157344</v>
      </c>
    </row>
    <row r="9" spans="1:8" ht="15" customHeight="1" x14ac:dyDescent="0.25">
      <c r="A9" s="207">
        <v>31</v>
      </c>
      <c r="B9" s="208"/>
      <c r="C9" s="82"/>
      <c r="D9" s="61" t="s">
        <v>179</v>
      </c>
      <c r="E9" s="98">
        <v>397.47</v>
      </c>
      <c r="F9" s="98">
        <v>397.47</v>
      </c>
      <c r="G9" s="98">
        <v>215.86</v>
      </c>
      <c r="H9" s="90">
        <f t="shared" si="0"/>
        <v>54.308501270536134</v>
      </c>
    </row>
    <row r="10" spans="1:8" ht="15" customHeight="1" x14ac:dyDescent="0.25">
      <c r="A10" s="207">
        <v>41</v>
      </c>
      <c r="B10" s="208"/>
      <c r="C10" s="82"/>
      <c r="D10" s="61" t="s">
        <v>113</v>
      </c>
      <c r="E10" s="98">
        <v>2865.52</v>
      </c>
      <c r="F10" s="98">
        <v>2865.52</v>
      </c>
      <c r="G10" s="98">
        <v>2664.83</v>
      </c>
      <c r="H10" s="90">
        <f t="shared" si="0"/>
        <v>92.99638460035176</v>
      </c>
    </row>
    <row r="11" spans="1:8" ht="15" customHeight="1" x14ac:dyDescent="0.25">
      <c r="A11" s="207">
        <v>50</v>
      </c>
      <c r="B11" s="208"/>
      <c r="C11" s="82"/>
      <c r="D11" s="61" t="s">
        <v>180</v>
      </c>
      <c r="E11" s="98">
        <v>518059.33</v>
      </c>
      <c r="F11" s="98">
        <v>518059.33</v>
      </c>
      <c r="G11" s="98">
        <v>496836.41</v>
      </c>
      <c r="H11" s="90">
        <f t="shared" si="0"/>
        <v>95.903380410116341</v>
      </c>
    </row>
    <row r="12" spans="1:8" ht="15" customHeight="1" x14ac:dyDescent="0.25">
      <c r="A12" s="101">
        <v>55</v>
      </c>
      <c r="B12" s="102"/>
      <c r="C12" s="82"/>
      <c r="D12" s="61" t="s">
        <v>81</v>
      </c>
      <c r="E12" s="98">
        <v>103570.46</v>
      </c>
      <c r="F12" s="98">
        <v>103570.46</v>
      </c>
      <c r="G12" s="98">
        <v>100565.86</v>
      </c>
      <c r="H12" s="90">
        <f t="shared" si="0"/>
        <v>97.098979767010789</v>
      </c>
    </row>
    <row r="13" spans="1:8" ht="15" customHeight="1" x14ac:dyDescent="0.25">
      <c r="A13" s="101">
        <v>551</v>
      </c>
      <c r="B13" s="102"/>
      <c r="C13" s="82"/>
      <c r="D13" s="61" t="s">
        <v>223</v>
      </c>
      <c r="E13" s="98">
        <v>0</v>
      </c>
      <c r="F13" s="98">
        <v>0</v>
      </c>
      <c r="G13" s="98">
        <v>13719.63</v>
      </c>
      <c r="H13" s="90">
        <v>0</v>
      </c>
    </row>
    <row r="14" spans="1:8" x14ac:dyDescent="0.25">
      <c r="A14" s="199" t="s">
        <v>77</v>
      </c>
      <c r="B14" s="199"/>
      <c r="C14" s="199"/>
      <c r="D14" s="53" t="s">
        <v>78</v>
      </c>
      <c r="E14" s="54">
        <f>SUM(E15+E54)</f>
        <v>606046.56999999995</v>
      </c>
      <c r="F14" s="54">
        <f>SUM(F15+F54)</f>
        <v>606046.56999999995</v>
      </c>
      <c r="G14" s="54">
        <f>SUM(G15+G54)</f>
        <v>581362.74</v>
      </c>
      <c r="H14" s="54">
        <f t="shared" si="0"/>
        <v>95.927073723063899</v>
      </c>
    </row>
    <row r="15" spans="1:8" ht="25.5" x14ac:dyDescent="0.25">
      <c r="A15" s="200" t="s">
        <v>79</v>
      </c>
      <c r="B15" s="200"/>
      <c r="C15" s="200"/>
      <c r="D15" s="55" t="s">
        <v>80</v>
      </c>
      <c r="E15" s="56">
        <f>SUM(E16+E50)</f>
        <v>103570.45999999999</v>
      </c>
      <c r="F15" s="56">
        <f>SUM(F16+F50)</f>
        <v>103570.45999999999</v>
      </c>
      <c r="G15" s="56">
        <f>SUM(G16+G50)</f>
        <v>100565.86</v>
      </c>
      <c r="H15" s="56">
        <f t="shared" si="0"/>
        <v>97.098979767010789</v>
      </c>
    </row>
    <row r="16" spans="1:8" x14ac:dyDescent="0.25">
      <c r="A16" s="197" t="s">
        <v>210</v>
      </c>
      <c r="B16" s="197"/>
      <c r="C16" s="197"/>
      <c r="D16" s="153" t="s">
        <v>81</v>
      </c>
      <c r="E16" s="155">
        <f>SUM(E17+E43+E46)</f>
        <v>100345.45999999999</v>
      </c>
      <c r="F16" s="155">
        <f>SUM(F17+F43+F46)</f>
        <v>100345.45999999999</v>
      </c>
      <c r="G16" s="155">
        <f>SUM(G17+G43+G46)</f>
        <v>97340.86</v>
      </c>
      <c r="H16" s="155">
        <f t="shared" si="0"/>
        <v>97.005743956926409</v>
      </c>
    </row>
    <row r="17" spans="1:8" x14ac:dyDescent="0.25">
      <c r="A17" s="201">
        <v>32</v>
      </c>
      <c r="B17" s="201"/>
      <c r="C17" s="201"/>
      <c r="D17" s="151" t="s">
        <v>24</v>
      </c>
      <c r="E17" s="152">
        <v>33080.089999999997</v>
      </c>
      <c r="F17" s="152">
        <v>33080.089999999997</v>
      </c>
      <c r="G17" s="152">
        <f t="shared" ref="G17" si="1">SUM(G18+G21+G27+G37)</f>
        <v>30090.48</v>
      </c>
      <c r="H17" s="152">
        <f t="shared" si="0"/>
        <v>90.962509473220905</v>
      </c>
    </row>
    <row r="18" spans="1:8" x14ac:dyDescent="0.25">
      <c r="A18" s="57">
        <v>321</v>
      </c>
      <c r="B18" s="57"/>
      <c r="C18" s="57"/>
      <c r="D18" s="58" t="s">
        <v>25</v>
      </c>
      <c r="E18" s="59">
        <f>SUM(E19:E20)</f>
        <v>0</v>
      </c>
      <c r="F18" s="59">
        <f>SUM(F19:F20)</f>
        <v>0</v>
      </c>
      <c r="G18" s="59">
        <f t="shared" ref="G18" si="2">SUM(G19:G20)</f>
        <v>1961</v>
      </c>
      <c r="H18" s="59">
        <v>0</v>
      </c>
    </row>
    <row r="19" spans="1:8" x14ac:dyDescent="0.25">
      <c r="A19" s="60">
        <v>3211</v>
      </c>
      <c r="B19" s="60"/>
      <c r="C19" s="60"/>
      <c r="D19" s="61" t="s">
        <v>82</v>
      </c>
      <c r="E19" s="62">
        <v>0</v>
      </c>
      <c r="F19" s="62">
        <v>0</v>
      </c>
      <c r="G19" s="62">
        <v>1398.5</v>
      </c>
      <c r="H19" s="62">
        <v>0</v>
      </c>
    </row>
    <row r="20" spans="1:8" x14ac:dyDescent="0.25">
      <c r="A20" s="63">
        <v>3213</v>
      </c>
      <c r="B20" s="63"/>
      <c r="C20" s="63"/>
      <c r="D20" s="61" t="s">
        <v>83</v>
      </c>
      <c r="E20" s="62">
        <v>0</v>
      </c>
      <c r="F20" s="62">
        <v>0</v>
      </c>
      <c r="G20" s="62">
        <v>562.5</v>
      </c>
      <c r="H20" s="62">
        <v>0</v>
      </c>
    </row>
    <row r="21" spans="1:8" x14ac:dyDescent="0.25">
      <c r="A21" s="57">
        <v>322</v>
      </c>
      <c r="B21" s="57"/>
      <c r="C21" s="57"/>
      <c r="D21" s="58" t="s">
        <v>84</v>
      </c>
      <c r="E21" s="64">
        <f>SUM(E22:E26)</f>
        <v>0</v>
      </c>
      <c r="F21" s="64">
        <f>SUM(F22:F26)</f>
        <v>0</v>
      </c>
      <c r="G21" s="64">
        <f>SUM(G22:G26)</f>
        <v>12563.619999999999</v>
      </c>
      <c r="H21" s="64">
        <v>0</v>
      </c>
    </row>
    <row r="22" spans="1:8" x14ac:dyDescent="0.25">
      <c r="A22" s="63">
        <v>3221</v>
      </c>
      <c r="B22" s="63"/>
      <c r="C22" s="63"/>
      <c r="D22" s="61" t="s">
        <v>85</v>
      </c>
      <c r="E22" s="62">
        <v>0</v>
      </c>
      <c r="F22" s="62">
        <v>0</v>
      </c>
      <c r="G22" s="62">
        <v>3387.73</v>
      </c>
      <c r="H22" s="62">
        <v>0</v>
      </c>
    </row>
    <row r="23" spans="1:8" x14ac:dyDescent="0.25">
      <c r="A23" s="63">
        <v>3223</v>
      </c>
      <c r="B23" s="63"/>
      <c r="C23" s="63"/>
      <c r="D23" s="61" t="s">
        <v>31</v>
      </c>
      <c r="E23" s="62">
        <v>0</v>
      </c>
      <c r="F23" s="62">
        <v>0</v>
      </c>
      <c r="G23" s="99">
        <v>7360.24</v>
      </c>
      <c r="H23" s="62">
        <v>0</v>
      </c>
    </row>
    <row r="24" spans="1:8" x14ac:dyDescent="0.25">
      <c r="A24" s="63">
        <v>3224</v>
      </c>
      <c r="B24" s="63"/>
      <c r="C24" s="63"/>
      <c r="D24" s="61" t="s">
        <v>86</v>
      </c>
      <c r="E24" s="62">
        <v>0</v>
      </c>
      <c r="F24" s="62">
        <v>0</v>
      </c>
      <c r="G24" s="62">
        <v>760.16</v>
      </c>
      <c r="H24" s="62">
        <v>0</v>
      </c>
    </row>
    <row r="25" spans="1:8" x14ac:dyDescent="0.25">
      <c r="A25" s="63">
        <v>3225</v>
      </c>
      <c r="B25" s="63"/>
      <c r="C25" s="63"/>
      <c r="D25" s="61" t="s">
        <v>32</v>
      </c>
      <c r="E25" s="62">
        <v>0</v>
      </c>
      <c r="F25" s="62">
        <v>0</v>
      </c>
      <c r="G25" s="62">
        <v>875.49</v>
      </c>
      <c r="H25" s="62">
        <v>0</v>
      </c>
    </row>
    <row r="26" spans="1:8" x14ac:dyDescent="0.25">
      <c r="A26" s="63">
        <v>3227</v>
      </c>
      <c r="B26" s="63"/>
      <c r="C26" s="63"/>
      <c r="D26" s="61" t="s">
        <v>87</v>
      </c>
      <c r="E26" s="62">
        <v>0</v>
      </c>
      <c r="F26" s="62">
        <v>0</v>
      </c>
      <c r="G26" s="62">
        <v>180</v>
      </c>
      <c r="H26" s="62">
        <v>0</v>
      </c>
    </row>
    <row r="27" spans="1:8" x14ac:dyDescent="0.25">
      <c r="A27" s="57">
        <v>323</v>
      </c>
      <c r="B27" s="57"/>
      <c r="C27" s="57"/>
      <c r="D27" s="58" t="s">
        <v>34</v>
      </c>
      <c r="E27" s="59">
        <f>SUM(E28:E36)</f>
        <v>0</v>
      </c>
      <c r="F27" s="59">
        <f>SUM(F28:F36)</f>
        <v>0</v>
      </c>
      <c r="G27" s="59">
        <f t="shared" ref="G27" si="3">SUM(G28:G36)</f>
        <v>13795.66</v>
      </c>
      <c r="H27" s="59">
        <v>0</v>
      </c>
    </row>
    <row r="28" spans="1:8" x14ac:dyDescent="0.25">
      <c r="A28" s="63">
        <v>3231</v>
      </c>
      <c r="B28" s="63"/>
      <c r="C28" s="63"/>
      <c r="D28" s="61" t="s">
        <v>35</v>
      </c>
      <c r="E28" s="62">
        <v>0</v>
      </c>
      <c r="F28" s="62">
        <v>0</v>
      </c>
      <c r="G28" s="62">
        <v>457.83</v>
      </c>
      <c r="H28" s="62">
        <v>0</v>
      </c>
    </row>
    <row r="29" spans="1:8" x14ac:dyDescent="0.25">
      <c r="A29" s="63">
        <v>3232</v>
      </c>
      <c r="B29" s="63"/>
      <c r="C29" s="63"/>
      <c r="D29" s="61" t="s">
        <v>88</v>
      </c>
      <c r="E29" s="62">
        <v>0</v>
      </c>
      <c r="F29" s="62">
        <v>0</v>
      </c>
      <c r="G29" s="62">
        <v>2598.5</v>
      </c>
      <c r="H29" s="62">
        <v>0</v>
      </c>
    </row>
    <row r="30" spans="1:8" x14ac:dyDescent="0.25">
      <c r="A30" s="63">
        <v>3233</v>
      </c>
      <c r="B30" s="63"/>
      <c r="C30" s="63"/>
      <c r="D30" s="61" t="s">
        <v>89</v>
      </c>
      <c r="E30" s="62">
        <v>0</v>
      </c>
      <c r="F30" s="62">
        <v>0</v>
      </c>
      <c r="G30" s="62">
        <v>0</v>
      </c>
      <c r="H30" s="62">
        <v>0</v>
      </c>
    </row>
    <row r="31" spans="1:8" x14ac:dyDescent="0.25">
      <c r="A31" s="63">
        <v>3234</v>
      </c>
      <c r="B31" s="63"/>
      <c r="C31" s="63"/>
      <c r="D31" s="61" t="s">
        <v>37</v>
      </c>
      <c r="E31" s="62">
        <v>0</v>
      </c>
      <c r="F31" s="62">
        <v>0</v>
      </c>
      <c r="G31" s="62">
        <v>3168.48</v>
      </c>
      <c r="H31" s="62">
        <v>0</v>
      </c>
    </row>
    <row r="32" spans="1:8" x14ac:dyDescent="0.25">
      <c r="A32" s="63">
        <v>3235</v>
      </c>
      <c r="B32" s="63"/>
      <c r="C32" s="63"/>
      <c r="D32" s="61" t="s">
        <v>90</v>
      </c>
      <c r="E32" s="62">
        <v>0</v>
      </c>
      <c r="F32" s="62">
        <v>0</v>
      </c>
      <c r="G32" s="62">
        <v>1498.23</v>
      </c>
      <c r="H32" s="62">
        <v>0</v>
      </c>
    </row>
    <row r="33" spans="1:8" x14ac:dyDescent="0.25">
      <c r="A33" s="63">
        <v>3236</v>
      </c>
      <c r="B33" s="63"/>
      <c r="C33" s="63"/>
      <c r="D33" s="61" t="s">
        <v>91</v>
      </c>
      <c r="E33" s="62">
        <v>0</v>
      </c>
      <c r="F33" s="62">
        <v>0</v>
      </c>
      <c r="G33" s="62">
        <v>1736.25</v>
      </c>
      <c r="H33" s="62">
        <v>0</v>
      </c>
    </row>
    <row r="34" spans="1:8" x14ac:dyDescent="0.25">
      <c r="A34" s="63">
        <v>3237</v>
      </c>
      <c r="B34" s="63"/>
      <c r="C34" s="63"/>
      <c r="D34" s="61" t="s">
        <v>92</v>
      </c>
      <c r="E34" s="62">
        <v>0</v>
      </c>
      <c r="F34" s="62">
        <v>0</v>
      </c>
      <c r="G34" s="62">
        <v>0</v>
      </c>
      <c r="H34" s="62">
        <v>0</v>
      </c>
    </row>
    <row r="35" spans="1:8" x14ac:dyDescent="0.25">
      <c r="A35" s="63">
        <v>3238</v>
      </c>
      <c r="B35" s="63"/>
      <c r="C35" s="63"/>
      <c r="D35" s="61" t="s">
        <v>41</v>
      </c>
      <c r="E35" s="62">
        <v>0</v>
      </c>
      <c r="F35" s="62">
        <v>0</v>
      </c>
      <c r="G35" s="62">
        <v>3336.37</v>
      </c>
      <c r="H35" s="62">
        <v>0</v>
      </c>
    </row>
    <row r="36" spans="1:8" x14ac:dyDescent="0.25">
      <c r="A36" s="63">
        <v>3239</v>
      </c>
      <c r="B36" s="63"/>
      <c r="C36" s="63"/>
      <c r="D36" s="61" t="s">
        <v>42</v>
      </c>
      <c r="E36" s="62">
        <v>0</v>
      </c>
      <c r="F36" s="62">
        <v>0</v>
      </c>
      <c r="G36" s="62">
        <v>1000</v>
      </c>
      <c r="H36" s="62">
        <v>0</v>
      </c>
    </row>
    <row r="37" spans="1:8" ht="15" customHeight="1" x14ac:dyDescent="0.25">
      <c r="A37" s="57">
        <v>329</v>
      </c>
      <c r="B37" s="57"/>
      <c r="C37" s="57"/>
      <c r="D37" s="58" t="s">
        <v>93</v>
      </c>
      <c r="E37" s="59">
        <f>SUM(E38:E42)</f>
        <v>0</v>
      </c>
      <c r="F37" s="59">
        <f>SUM(F38:F42)</f>
        <v>0</v>
      </c>
      <c r="G37" s="59">
        <f t="shared" ref="G37" si="4">SUM(G38:G42)</f>
        <v>1770.2</v>
      </c>
      <c r="H37" s="59">
        <v>0</v>
      </c>
    </row>
    <row r="38" spans="1:8" x14ac:dyDescent="0.25">
      <c r="A38" s="63">
        <v>3292</v>
      </c>
      <c r="B38" s="63"/>
      <c r="C38" s="63"/>
      <c r="D38" s="61" t="s">
        <v>43</v>
      </c>
      <c r="E38" s="62">
        <v>0</v>
      </c>
      <c r="F38" s="62">
        <v>0</v>
      </c>
      <c r="G38" s="62">
        <v>385.12</v>
      </c>
      <c r="H38" s="62">
        <v>0</v>
      </c>
    </row>
    <row r="39" spans="1:8" x14ac:dyDescent="0.25">
      <c r="A39" s="63">
        <v>3293</v>
      </c>
      <c r="B39" s="63"/>
      <c r="C39" s="63"/>
      <c r="D39" s="61" t="s">
        <v>44</v>
      </c>
      <c r="E39" s="62">
        <v>0</v>
      </c>
      <c r="F39" s="62">
        <v>0</v>
      </c>
      <c r="G39" s="62">
        <v>245.24</v>
      </c>
      <c r="H39" s="62">
        <v>0</v>
      </c>
    </row>
    <row r="40" spans="1:8" x14ac:dyDescent="0.25">
      <c r="A40" s="63">
        <v>3294</v>
      </c>
      <c r="B40" s="63"/>
      <c r="C40" s="63"/>
      <c r="D40" s="61" t="s">
        <v>94</v>
      </c>
      <c r="E40" s="62">
        <v>0</v>
      </c>
      <c r="F40" s="62">
        <v>0</v>
      </c>
      <c r="G40" s="62">
        <v>195</v>
      </c>
      <c r="H40" s="62">
        <v>0</v>
      </c>
    </row>
    <row r="41" spans="1:8" x14ac:dyDescent="0.25">
      <c r="A41" s="63">
        <v>3295</v>
      </c>
      <c r="B41" s="63"/>
      <c r="C41" s="63"/>
      <c r="D41" s="61" t="s">
        <v>46</v>
      </c>
      <c r="E41" s="62">
        <v>0</v>
      </c>
      <c r="F41" s="62">
        <v>0</v>
      </c>
      <c r="G41" s="62">
        <v>356.83</v>
      </c>
      <c r="H41" s="62">
        <v>0</v>
      </c>
    </row>
    <row r="42" spans="1:8" ht="15" customHeight="1" x14ac:dyDescent="0.25">
      <c r="A42" s="63">
        <v>3299</v>
      </c>
      <c r="B42" s="63"/>
      <c r="C42" s="63"/>
      <c r="D42" s="61" t="s">
        <v>95</v>
      </c>
      <c r="E42" s="62">
        <v>0</v>
      </c>
      <c r="F42" s="62">
        <v>0</v>
      </c>
      <c r="G42" s="62">
        <v>588.01</v>
      </c>
      <c r="H42" s="62">
        <v>0</v>
      </c>
    </row>
    <row r="43" spans="1:8" x14ac:dyDescent="0.25">
      <c r="A43" s="150">
        <v>34</v>
      </c>
      <c r="B43" s="150"/>
      <c r="C43" s="150"/>
      <c r="D43" s="151" t="s">
        <v>96</v>
      </c>
      <c r="E43" s="152">
        <v>270.51</v>
      </c>
      <c r="F43" s="152">
        <v>270.51</v>
      </c>
      <c r="G43" s="152">
        <f t="shared" ref="E43:G44" si="5">SUM(G44)</f>
        <v>255.52</v>
      </c>
      <c r="H43" s="152">
        <f t="shared" ref="H43:H46" si="6">SUM(G43/F43*100)</f>
        <v>94.458615208310235</v>
      </c>
    </row>
    <row r="44" spans="1:8" ht="15" customHeight="1" x14ac:dyDescent="0.25">
      <c r="A44" s="57">
        <v>343</v>
      </c>
      <c r="B44" s="57"/>
      <c r="C44" s="57"/>
      <c r="D44" s="58" t="s">
        <v>49</v>
      </c>
      <c r="E44" s="59">
        <f t="shared" si="5"/>
        <v>0</v>
      </c>
      <c r="F44" s="59">
        <f t="shared" si="5"/>
        <v>0</v>
      </c>
      <c r="G44" s="59">
        <f t="shared" si="5"/>
        <v>255.52</v>
      </c>
      <c r="H44" s="59">
        <v>0</v>
      </c>
    </row>
    <row r="45" spans="1:8" ht="15" customHeight="1" x14ac:dyDescent="0.25">
      <c r="A45" s="63">
        <v>3431</v>
      </c>
      <c r="B45" s="63"/>
      <c r="C45" s="63"/>
      <c r="D45" s="61" t="s">
        <v>97</v>
      </c>
      <c r="E45" s="62">
        <v>0</v>
      </c>
      <c r="F45" s="62">
        <v>0</v>
      </c>
      <c r="G45" s="62">
        <v>255.52</v>
      </c>
      <c r="H45" s="62">
        <v>0</v>
      </c>
    </row>
    <row r="46" spans="1:8" ht="25.5" customHeight="1" x14ac:dyDescent="0.25">
      <c r="A46" s="151">
        <v>37</v>
      </c>
      <c r="B46" s="150"/>
      <c r="C46" s="150"/>
      <c r="D46" s="151" t="s">
        <v>98</v>
      </c>
      <c r="E46" s="152">
        <v>66994.86</v>
      </c>
      <c r="F46" s="152">
        <v>66994.86</v>
      </c>
      <c r="G46" s="152">
        <f t="shared" ref="E46:G47" si="7">SUM(G47)</f>
        <v>66994.86</v>
      </c>
      <c r="H46" s="152">
        <f t="shared" si="6"/>
        <v>100</v>
      </c>
    </row>
    <row r="47" spans="1:8" ht="15" customHeight="1" x14ac:dyDescent="0.25">
      <c r="A47" s="57">
        <v>372</v>
      </c>
      <c r="B47" s="57"/>
      <c r="C47" s="57"/>
      <c r="D47" s="58" t="s">
        <v>99</v>
      </c>
      <c r="E47" s="59">
        <f t="shared" si="7"/>
        <v>0</v>
      </c>
      <c r="F47" s="59">
        <f t="shared" si="7"/>
        <v>0</v>
      </c>
      <c r="G47" s="59">
        <f t="shared" si="7"/>
        <v>66994.86</v>
      </c>
      <c r="H47" s="59">
        <v>0</v>
      </c>
    </row>
    <row r="48" spans="1:8" ht="15" customHeight="1" x14ac:dyDescent="0.25">
      <c r="A48" s="63">
        <v>3722</v>
      </c>
      <c r="B48" s="63"/>
      <c r="C48" s="63"/>
      <c r="D48" s="61" t="s">
        <v>100</v>
      </c>
      <c r="E48" s="62">
        <v>0</v>
      </c>
      <c r="F48" s="62">
        <v>0</v>
      </c>
      <c r="G48" s="62">
        <v>66994.86</v>
      </c>
      <c r="H48" s="62">
        <v>0</v>
      </c>
    </row>
    <row r="49" spans="1:9" ht="15" customHeight="1" x14ac:dyDescent="0.25">
      <c r="A49" s="212" t="s">
        <v>219</v>
      </c>
      <c r="B49" s="213"/>
      <c r="C49" s="124"/>
      <c r="D49" s="55" t="s">
        <v>220</v>
      </c>
      <c r="E49" s="56">
        <f t="shared" ref="E49:F49" si="8">SUM(E50)</f>
        <v>3225</v>
      </c>
      <c r="F49" s="56">
        <f t="shared" si="8"/>
        <v>3225</v>
      </c>
      <c r="G49" s="56">
        <f>SUM(G50)</f>
        <v>3225</v>
      </c>
      <c r="H49" s="56">
        <f>SUM(G49/F49*100)</f>
        <v>100</v>
      </c>
    </row>
    <row r="50" spans="1:9" x14ac:dyDescent="0.25">
      <c r="A50" s="197" t="s">
        <v>210</v>
      </c>
      <c r="B50" s="197"/>
      <c r="C50" s="197"/>
      <c r="D50" s="153" t="s">
        <v>81</v>
      </c>
      <c r="E50" s="155">
        <f>SUM(E51)</f>
        <v>3225</v>
      </c>
      <c r="F50" s="155">
        <f>SUM(F51)</f>
        <v>3225</v>
      </c>
      <c r="G50" s="155">
        <f>SUM(G51)</f>
        <v>3225</v>
      </c>
      <c r="H50" s="155">
        <v>100</v>
      </c>
    </row>
    <row r="51" spans="1:9" ht="15" customHeight="1" x14ac:dyDescent="0.25">
      <c r="A51" s="158">
        <v>42</v>
      </c>
      <c r="B51" s="159"/>
      <c r="C51" s="159"/>
      <c r="D51" s="151" t="s">
        <v>122</v>
      </c>
      <c r="E51" s="152">
        <v>3225</v>
      </c>
      <c r="F51" s="152">
        <v>3225</v>
      </c>
      <c r="G51" s="152">
        <f>SUM(G53)</f>
        <v>3225</v>
      </c>
      <c r="H51" s="152">
        <f>SUM(G51/F51*100)</f>
        <v>100</v>
      </c>
      <c r="I51" s="13"/>
    </row>
    <row r="52" spans="1:9" ht="15" customHeight="1" x14ac:dyDescent="0.25">
      <c r="A52" s="66">
        <v>422</v>
      </c>
      <c r="B52" s="65"/>
      <c r="C52" s="65"/>
      <c r="D52" s="58" t="s">
        <v>118</v>
      </c>
      <c r="E52" s="59">
        <v>0</v>
      </c>
      <c r="F52" s="59">
        <v>0</v>
      </c>
      <c r="G52" s="59">
        <f>SUM(G53)</f>
        <v>3225</v>
      </c>
      <c r="H52" s="59">
        <v>0</v>
      </c>
      <c r="I52" s="13"/>
    </row>
    <row r="53" spans="1:9" ht="15" customHeight="1" x14ac:dyDescent="0.25">
      <c r="A53" s="67">
        <v>4223</v>
      </c>
      <c r="B53" s="68"/>
      <c r="C53" s="68"/>
      <c r="D53" s="61" t="s">
        <v>221</v>
      </c>
      <c r="E53" s="62">
        <v>0</v>
      </c>
      <c r="F53" s="62">
        <v>0</v>
      </c>
      <c r="G53" s="62">
        <v>3225</v>
      </c>
      <c r="H53" s="62">
        <v>0</v>
      </c>
      <c r="I53" s="13"/>
    </row>
    <row r="54" spans="1:9" ht="25.5" x14ac:dyDescent="0.25">
      <c r="A54" s="200" t="s">
        <v>101</v>
      </c>
      <c r="B54" s="200"/>
      <c r="C54" s="200"/>
      <c r="D54" s="55" t="s">
        <v>102</v>
      </c>
      <c r="E54" s="56">
        <f>SUM(E55)</f>
        <v>502476.11</v>
      </c>
      <c r="F54" s="56">
        <f>SUM(F55)</f>
        <v>502476.11</v>
      </c>
      <c r="G54" s="56">
        <f t="shared" ref="G54:H54" si="9">SUM(G55)</f>
        <v>480796.87999999995</v>
      </c>
      <c r="H54" s="56">
        <f t="shared" si="9"/>
        <v>95.685520252893213</v>
      </c>
      <c r="I54" s="13"/>
    </row>
    <row r="55" spans="1:9" ht="15" customHeight="1" x14ac:dyDescent="0.25">
      <c r="A55" s="197" t="s">
        <v>193</v>
      </c>
      <c r="B55" s="197"/>
      <c r="C55" s="197"/>
      <c r="D55" s="154" t="s">
        <v>103</v>
      </c>
      <c r="E55" s="157">
        <f>SUM(E56+E65)</f>
        <v>502476.11</v>
      </c>
      <c r="F55" s="157">
        <f>SUM(F56+F65)</f>
        <v>502476.11</v>
      </c>
      <c r="G55" s="157">
        <f>SUM(G56+G65)</f>
        <v>480796.87999999995</v>
      </c>
      <c r="H55" s="157">
        <f t="shared" ref="H55:H65" si="10">SUM(G55/E55*100)</f>
        <v>95.685520252893213</v>
      </c>
      <c r="I55" s="13"/>
    </row>
    <row r="56" spans="1:9" x14ac:dyDescent="0.25">
      <c r="A56" s="160">
        <v>31</v>
      </c>
      <c r="B56" s="161"/>
      <c r="C56" s="161"/>
      <c r="D56" s="151" t="s">
        <v>16</v>
      </c>
      <c r="E56" s="152">
        <v>462404.11</v>
      </c>
      <c r="F56" s="152">
        <v>462404.11</v>
      </c>
      <c r="G56" s="152">
        <f t="shared" ref="G56" si="11">SUM(G57+G61+G63)</f>
        <v>451291.36999999994</v>
      </c>
      <c r="H56" s="152">
        <f t="shared" si="10"/>
        <v>97.59674713963939</v>
      </c>
      <c r="I56" s="13"/>
    </row>
    <row r="57" spans="1:9" x14ac:dyDescent="0.25">
      <c r="A57" s="69">
        <v>311</v>
      </c>
      <c r="B57" s="70"/>
      <c r="C57" s="70"/>
      <c r="D57" s="58" t="s">
        <v>17</v>
      </c>
      <c r="E57" s="59">
        <f>SUM(E58:E60)</f>
        <v>0</v>
      </c>
      <c r="F57" s="59">
        <f>SUM(F58:F60)</f>
        <v>0</v>
      </c>
      <c r="G57" s="59">
        <f t="shared" ref="G57" si="12">SUM(G58:G60)</f>
        <v>372791.00999999995</v>
      </c>
      <c r="H57" s="59">
        <v>0</v>
      </c>
      <c r="I57" s="13"/>
    </row>
    <row r="58" spans="1:9" x14ac:dyDescent="0.25">
      <c r="A58" s="60">
        <v>3111</v>
      </c>
      <c r="B58" s="71"/>
      <c r="C58" s="71"/>
      <c r="D58" s="61" t="s">
        <v>18</v>
      </c>
      <c r="E58" s="62">
        <v>0</v>
      </c>
      <c r="F58" s="62">
        <v>0</v>
      </c>
      <c r="G58" s="62">
        <v>364628.56</v>
      </c>
      <c r="H58" s="62">
        <v>0</v>
      </c>
      <c r="I58" s="13"/>
    </row>
    <row r="59" spans="1:9" ht="15" customHeight="1" x14ac:dyDescent="0.25">
      <c r="A59" s="63">
        <v>3113</v>
      </c>
      <c r="B59" s="71"/>
      <c r="C59" s="71"/>
      <c r="D59" s="61" t="s">
        <v>19</v>
      </c>
      <c r="E59" s="62">
        <v>0</v>
      </c>
      <c r="F59" s="62">
        <v>0</v>
      </c>
      <c r="G59" s="62">
        <v>5062.79</v>
      </c>
      <c r="H59" s="62">
        <v>0</v>
      </c>
    </row>
    <row r="60" spans="1:9" x14ac:dyDescent="0.25">
      <c r="A60" s="63">
        <v>3114</v>
      </c>
      <c r="B60" s="71"/>
      <c r="C60" s="71"/>
      <c r="D60" s="61" t="s">
        <v>20</v>
      </c>
      <c r="E60" s="62">
        <v>0</v>
      </c>
      <c r="F60" s="62">
        <v>0</v>
      </c>
      <c r="G60" s="62">
        <v>3099.66</v>
      </c>
      <c r="H60" s="62">
        <v>0</v>
      </c>
    </row>
    <row r="61" spans="1:9" ht="15" customHeight="1" x14ac:dyDescent="0.25">
      <c r="A61" s="57">
        <v>312</v>
      </c>
      <c r="B61" s="72"/>
      <c r="C61" s="72"/>
      <c r="D61" s="58" t="s">
        <v>21</v>
      </c>
      <c r="E61" s="59">
        <f>SUM(E62)</f>
        <v>0</v>
      </c>
      <c r="F61" s="59">
        <f>SUM(F62)</f>
        <v>0</v>
      </c>
      <c r="G61" s="59">
        <f>SUM(G62)</f>
        <v>16989.88</v>
      </c>
      <c r="H61" s="59">
        <v>0</v>
      </c>
    </row>
    <row r="62" spans="1:9" x14ac:dyDescent="0.25">
      <c r="A62" s="63">
        <v>3121</v>
      </c>
      <c r="B62" s="73"/>
      <c r="C62" s="71"/>
      <c r="D62" s="61" t="s">
        <v>21</v>
      </c>
      <c r="E62" s="62">
        <v>0</v>
      </c>
      <c r="F62" s="62">
        <v>0</v>
      </c>
      <c r="G62" s="62">
        <v>16989.88</v>
      </c>
      <c r="H62" s="62">
        <v>0</v>
      </c>
    </row>
    <row r="63" spans="1:9" x14ac:dyDescent="0.25">
      <c r="A63" s="57">
        <v>313</v>
      </c>
      <c r="B63" s="72"/>
      <c r="C63" s="72"/>
      <c r="D63" s="58" t="s">
        <v>22</v>
      </c>
      <c r="E63" s="59">
        <f>SUM(E64)</f>
        <v>0</v>
      </c>
      <c r="F63" s="59">
        <f>SUM(F64)</f>
        <v>0</v>
      </c>
      <c r="G63" s="59">
        <f>SUM(G64)</f>
        <v>61510.48</v>
      </c>
      <c r="H63" s="59">
        <v>0</v>
      </c>
    </row>
    <row r="64" spans="1:9" x14ac:dyDescent="0.25">
      <c r="A64" s="63">
        <v>3132</v>
      </c>
      <c r="B64" s="73"/>
      <c r="C64" s="71"/>
      <c r="D64" s="61" t="s">
        <v>104</v>
      </c>
      <c r="E64" s="62">
        <v>0</v>
      </c>
      <c r="F64" s="62">
        <v>0</v>
      </c>
      <c r="G64" s="62">
        <v>61510.48</v>
      </c>
      <c r="H64" s="62">
        <v>0</v>
      </c>
    </row>
    <row r="65" spans="1:10" x14ac:dyDescent="0.25">
      <c r="A65" s="150">
        <v>32</v>
      </c>
      <c r="B65" s="162"/>
      <c r="C65" s="162"/>
      <c r="D65" s="151" t="s">
        <v>24</v>
      </c>
      <c r="E65" s="152">
        <v>40072</v>
      </c>
      <c r="F65" s="152">
        <v>40072</v>
      </c>
      <c r="G65" s="152">
        <f t="shared" ref="G65" si="13">SUM(G66+G68+G70)</f>
        <v>29505.51</v>
      </c>
      <c r="H65" s="152">
        <f t="shared" si="10"/>
        <v>73.631238770213614</v>
      </c>
    </row>
    <row r="66" spans="1:10" x14ac:dyDescent="0.25">
      <c r="A66" s="57">
        <v>321</v>
      </c>
      <c r="B66" s="72"/>
      <c r="C66" s="72"/>
      <c r="D66" s="58" t="s">
        <v>25</v>
      </c>
      <c r="E66" s="59">
        <f>SUM(E67)</f>
        <v>0</v>
      </c>
      <c r="F66" s="59">
        <f>SUM(F67)</f>
        <v>0</v>
      </c>
      <c r="G66" s="59">
        <f>SUM(G67)</f>
        <v>27009.51</v>
      </c>
      <c r="H66" s="59">
        <v>0</v>
      </c>
    </row>
    <row r="67" spans="1:10" x14ac:dyDescent="0.25">
      <c r="A67" s="63">
        <v>3212</v>
      </c>
      <c r="B67" s="71"/>
      <c r="C67" s="71"/>
      <c r="D67" s="61" t="s">
        <v>27</v>
      </c>
      <c r="E67" s="62">
        <v>0</v>
      </c>
      <c r="F67" s="62">
        <v>0</v>
      </c>
      <c r="G67" s="62">
        <v>27009.51</v>
      </c>
      <c r="H67" s="62">
        <v>0</v>
      </c>
    </row>
    <row r="68" spans="1:10" x14ac:dyDescent="0.25">
      <c r="A68" s="57">
        <v>323</v>
      </c>
      <c r="B68" s="71"/>
      <c r="C68" s="71"/>
      <c r="D68" s="58" t="s">
        <v>34</v>
      </c>
      <c r="E68" s="59">
        <f>SUM(E69)</f>
        <v>0</v>
      </c>
      <c r="F68" s="59">
        <f>SUM(F69)</f>
        <v>0</v>
      </c>
      <c r="G68" s="59">
        <f>SUM(G69)</f>
        <v>0</v>
      </c>
      <c r="H68" s="59">
        <f>SUM(E68:G68)</f>
        <v>0</v>
      </c>
    </row>
    <row r="69" spans="1:10" x14ac:dyDescent="0.25">
      <c r="A69" s="63">
        <v>3236</v>
      </c>
      <c r="B69" s="71"/>
      <c r="C69" s="71"/>
      <c r="D69" s="61" t="s">
        <v>91</v>
      </c>
      <c r="E69" s="62">
        <v>0</v>
      </c>
      <c r="F69" s="62">
        <v>0</v>
      </c>
      <c r="G69" s="62">
        <v>0</v>
      </c>
      <c r="H69" s="62">
        <f>SUM(E69:G69)</f>
        <v>0</v>
      </c>
    </row>
    <row r="70" spans="1:10" x14ac:dyDescent="0.25">
      <c r="A70" s="57">
        <v>329</v>
      </c>
      <c r="B70" s="72"/>
      <c r="C70" s="72"/>
      <c r="D70" s="58" t="s">
        <v>93</v>
      </c>
      <c r="E70" s="59">
        <f>SUM(E71)</f>
        <v>0</v>
      </c>
      <c r="F70" s="59">
        <f>SUM(F71)</f>
        <v>0</v>
      </c>
      <c r="G70" s="59">
        <f t="shared" ref="G70" si="14">SUM(G71)</f>
        <v>2496</v>
      </c>
      <c r="H70" s="59">
        <v>0</v>
      </c>
    </row>
    <row r="71" spans="1:10" x14ac:dyDescent="0.25">
      <c r="A71" s="63">
        <v>3295</v>
      </c>
      <c r="B71" s="74"/>
      <c r="C71" s="74"/>
      <c r="D71" s="61" t="s">
        <v>46</v>
      </c>
      <c r="E71" s="62">
        <v>0</v>
      </c>
      <c r="F71" s="62">
        <v>0</v>
      </c>
      <c r="G71" s="62">
        <v>2496</v>
      </c>
      <c r="H71" s="62">
        <v>0</v>
      </c>
    </row>
    <row r="72" spans="1:10" ht="25.5" x14ac:dyDescent="0.25">
      <c r="A72" s="199" t="s">
        <v>105</v>
      </c>
      <c r="B72" s="199"/>
      <c r="C72" s="199"/>
      <c r="D72" s="53" t="s">
        <v>106</v>
      </c>
      <c r="E72" s="54">
        <f>SUM(E73+E127)</f>
        <v>100923.85</v>
      </c>
      <c r="F72" s="54">
        <f>SUM(F73+F127)</f>
        <v>100923.85</v>
      </c>
      <c r="G72" s="54">
        <f>SUM(G73+G127)</f>
        <v>102186.24000000001</v>
      </c>
      <c r="H72" s="54">
        <f t="shared" ref="H72:H79" si="15">SUM(G72/E72)*100</f>
        <v>101.250834168534</v>
      </c>
    </row>
    <row r="73" spans="1:10" ht="25.5" x14ac:dyDescent="0.25">
      <c r="A73" s="200" t="s">
        <v>107</v>
      </c>
      <c r="B73" s="200"/>
      <c r="C73" s="200"/>
      <c r="D73" s="55" t="s">
        <v>108</v>
      </c>
      <c r="E73" s="56">
        <f>SUM(E74+E78+E87+E91+E102+E106)</f>
        <v>95880.61</v>
      </c>
      <c r="F73" s="56">
        <f>SUM(F74+F78+F87+F91+F102+F106)</f>
        <v>95880.61</v>
      </c>
      <c r="G73" s="56">
        <f>SUM(G74+G78+G87+G91+G102+G106+G123)</f>
        <v>97154.38</v>
      </c>
      <c r="H73" s="56">
        <f t="shared" si="15"/>
        <v>101.32849592842599</v>
      </c>
      <c r="J73" s="16"/>
    </row>
    <row r="74" spans="1:10" x14ac:dyDescent="0.25">
      <c r="A74" s="210" t="s">
        <v>184</v>
      </c>
      <c r="B74" s="211"/>
      <c r="C74" s="153"/>
      <c r="D74" s="153" t="s">
        <v>178</v>
      </c>
      <c r="E74" s="155">
        <f t="shared" ref="E74:F76" si="16">SUM(E75)</f>
        <v>82077.64</v>
      </c>
      <c r="F74" s="155">
        <f t="shared" si="16"/>
        <v>82077.64</v>
      </c>
      <c r="G74" s="155">
        <f>SUM(G75)</f>
        <v>69546.39</v>
      </c>
      <c r="H74" s="155">
        <f>SUM(G74/F74*100)</f>
        <v>84.732443574157344</v>
      </c>
      <c r="J74" s="16"/>
    </row>
    <row r="75" spans="1:10" ht="25.5" x14ac:dyDescent="0.25">
      <c r="A75" s="151">
        <v>37</v>
      </c>
      <c r="B75" s="151"/>
      <c r="C75" s="151"/>
      <c r="D75" s="151" t="s">
        <v>98</v>
      </c>
      <c r="E75" s="152">
        <v>82077.64</v>
      </c>
      <c r="F75" s="152">
        <v>82077.64</v>
      </c>
      <c r="G75" s="152">
        <f>SUM(G77)</f>
        <v>69546.39</v>
      </c>
      <c r="H75" s="152">
        <f>SUM(G75/F75*100)</f>
        <v>84.732443574157344</v>
      </c>
      <c r="J75" s="16"/>
    </row>
    <row r="76" spans="1:10" x14ac:dyDescent="0.25">
      <c r="A76" s="58">
        <v>372</v>
      </c>
      <c r="B76" s="58"/>
      <c r="C76" s="58"/>
      <c r="D76" s="58" t="s">
        <v>99</v>
      </c>
      <c r="E76" s="59">
        <f t="shared" si="16"/>
        <v>0</v>
      </c>
      <c r="F76" s="59">
        <f t="shared" si="16"/>
        <v>0</v>
      </c>
      <c r="G76" s="59">
        <f>SUM(G77)</f>
        <v>69546.39</v>
      </c>
      <c r="H76" s="59">
        <v>0</v>
      </c>
      <c r="J76" s="16"/>
    </row>
    <row r="77" spans="1:10" x14ac:dyDescent="0.25">
      <c r="A77" s="61">
        <v>3722</v>
      </c>
      <c r="B77" s="61"/>
      <c r="C77" s="61"/>
      <c r="D77" s="61" t="s">
        <v>100</v>
      </c>
      <c r="E77" s="62">
        <v>0</v>
      </c>
      <c r="F77" s="62">
        <v>0</v>
      </c>
      <c r="G77" s="62">
        <v>69546.39</v>
      </c>
      <c r="H77" s="62">
        <v>0</v>
      </c>
      <c r="J77" s="16"/>
    </row>
    <row r="78" spans="1:10" x14ac:dyDescent="0.25">
      <c r="A78" s="197" t="s">
        <v>109</v>
      </c>
      <c r="B78" s="197"/>
      <c r="C78" s="197"/>
      <c r="D78" s="153" t="s">
        <v>110</v>
      </c>
      <c r="E78" s="155">
        <f>SUM(E79+E84)</f>
        <v>363</v>
      </c>
      <c r="F78" s="155">
        <f>SUM(F79+F84)</f>
        <v>363</v>
      </c>
      <c r="G78" s="155">
        <f>SUM(G79+G84)</f>
        <v>181.39000000000001</v>
      </c>
      <c r="H78" s="155">
        <f t="shared" si="15"/>
        <v>49.969696969696976</v>
      </c>
    </row>
    <row r="79" spans="1:10" x14ac:dyDescent="0.25">
      <c r="A79" s="150">
        <v>32</v>
      </c>
      <c r="B79" s="151"/>
      <c r="C79" s="151"/>
      <c r="D79" s="151" t="s">
        <v>24</v>
      </c>
      <c r="E79" s="152">
        <v>359.42</v>
      </c>
      <c r="F79" s="152">
        <v>359.42</v>
      </c>
      <c r="G79" s="152">
        <f>SUM(G80+G82)</f>
        <v>177.81</v>
      </c>
      <c r="H79" s="152">
        <f t="shared" si="15"/>
        <v>49.471370541427859</v>
      </c>
    </row>
    <row r="80" spans="1:10" ht="15" customHeight="1" x14ac:dyDescent="0.25">
      <c r="A80" s="57">
        <v>322</v>
      </c>
      <c r="B80" s="58"/>
      <c r="C80" s="58"/>
      <c r="D80" s="58" t="s">
        <v>29</v>
      </c>
      <c r="E80" s="59">
        <f t="shared" ref="E80:G80" si="17">SUM(E81)</f>
        <v>0</v>
      </c>
      <c r="F80" s="59">
        <f t="shared" si="17"/>
        <v>0</v>
      </c>
      <c r="G80" s="59">
        <f t="shared" si="17"/>
        <v>177.81</v>
      </c>
      <c r="H80" s="59">
        <v>0</v>
      </c>
    </row>
    <row r="81" spans="1:8" ht="15" customHeight="1" x14ac:dyDescent="0.25">
      <c r="A81" s="75">
        <v>3221</v>
      </c>
      <c r="B81" s="61"/>
      <c r="C81" s="61"/>
      <c r="D81" s="61" t="s">
        <v>85</v>
      </c>
      <c r="E81" s="62">
        <v>0</v>
      </c>
      <c r="F81" s="62">
        <v>0</v>
      </c>
      <c r="G81" s="62">
        <v>177.81</v>
      </c>
      <c r="H81" s="62">
        <v>0</v>
      </c>
    </row>
    <row r="82" spans="1:8" ht="15" customHeight="1" x14ac:dyDescent="0.25">
      <c r="A82" s="76">
        <v>329</v>
      </c>
      <c r="B82" s="58"/>
      <c r="C82" s="58"/>
      <c r="D82" s="58" t="s">
        <v>93</v>
      </c>
      <c r="E82" s="59">
        <v>0</v>
      </c>
      <c r="F82" s="59">
        <v>0</v>
      </c>
      <c r="G82" s="59">
        <f>SUM(G83)</f>
        <v>0</v>
      </c>
      <c r="H82" s="59">
        <v>0</v>
      </c>
    </row>
    <row r="83" spans="1:8" ht="15" customHeight="1" x14ac:dyDescent="0.25">
      <c r="A83" s="75">
        <v>3293</v>
      </c>
      <c r="B83" s="61"/>
      <c r="C83" s="61"/>
      <c r="D83" s="61" t="s">
        <v>44</v>
      </c>
      <c r="E83" s="62">
        <v>0</v>
      </c>
      <c r="F83" s="62">
        <v>0</v>
      </c>
      <c r="G83" s="62">
        <v>0</v>
      </c>
      <c r="H83" s="62">
        <v>0</v>
      </c>
    </row>
    <row r="84" spans="1:8" x14ac:dyDescent="0.25">
      <c r="A84" s="150">
        <v>38</v>
      </c>
      <c r="B84" s="163"/>
      <c r="C84" s="163"/>
      <c r="D84" s="151" t="s">
        <v>111</v>
      </c>
      <c r="E84" s="152">
        <v>3.58</v>
      </c>
      <c r="F84" s="152">
        <v>3.58</v>
      </c>
      <c r="G84" s="152">
        <f t="shared" ref="E84:G85" si="18">SUM(G85)</f>
        <v>3.58</v>
      </c>
      <c r="H84" s="152">
        <f>SUM(G84/F84*100)</f>
        <v>100</v>
      </c>
    </row>
    <row r="85" spans="1:8" x14ac:dyDescent="0.25">
      <c r="A85" s="57">
        <v>381</v>
      </c>
      <c r="B85" s="77"/>
      <c r="C85" s="77"/>
      <c r="D85" s="58" t="s">
        <v>75</v>
      </c>
      <c r="E85" s="59">
        <f t="shared" si="18"/>
        <v>0</v>
      </c>
      <c r="F85" s="59">
        <f t="shared" si="18"/>
        <v>0</v>
      </c>
      <c r="G85" s="59">
        <f t="shared" si="18"/>
        <v>3.58</v>
      </c>
      <c r="H85" s="59">
        <v>0</v>
      </c>
    </row>
    <row r="86" spans="1:8" ht="15" customHeight="1" x14ac:dyDescent="0.25">
      <c r="A86" s="63">
        <v>3812</v>
      </c>
      <c r="B86" s="74"/>
      <c r="C86" s="74"/>
      <c r="D86" s="61" t="s">
        <v>76</v>
      </c>
      <c r="E86" s="62">
        <v>0</v>
      </c>
      <c r="F86" s="62">
        <v>0</v>
      </c>
      <c r="G86" s="62">
        <v>3.58</v>
      </c>
      <c r="H86" s="62">
        <v>0</v>
      </c>
    </row>
    <row r="87" spans="1:8" ht="15" customHeight="1" x14ac:dyDescent="0.25">
      <c r="A87" s="209" t="s">
        <v>182</v>
      </c>
      <c r="B87" s="209"/>
      <c r="C87" s="209"/>
      <c r="D87" s="153" t="s">
        <v>183</v>
      </c>
      <c r="E87" s="155">
        <f>SUM(E88)</f>
        <v>34.47</v>
      </c>
      <c r="F87" s="155">
        <f>SUM(F88)</f>
        <v>34.47</v>
      </c>
      <c r="G87" s="155">
        <f>SUM(G88)</f>
        <v>34.47</v>
      </c>
      <c r="H87" s="155">
        <f>SUM(G87/E87*100)</f>
        <v>100</v>
      </c>
    </row>
    <row r="88" spans="1:8" ht="15" customHeight="1" x14ac:dyDescent="0.25">
      <c r="A88" s="158">
        <v>32</v>
      </c>
      <c r="B88" s="151"/>
      <c r="C88" s="151"/>
      <c r="D88" s="151" t="s">
        <v>24</v>
      </c>
      <c r="E88" s="152">
        <v>34.47</v>
      </c>
      <c r="F88" s="152">
        <v>34.47</v>
      </c>
      <c r="G88" s="152">
        <f t="shared" ref="E88:G89" si="19">SUM(G89)</f>
        <v>34.47</v>
      </c>
      <c r="H88" s="152">
        <f>SUM(G88/E88)*100</f>
        <v>100</v>
      </c>
    </row>
    <row r="89" spans="1:8" ht="15" customHeight="1" x14ac:dyDescent="0.25">
      <c r="A89" s="66">
        <v>322</v>
      </c>
      <c r="B89" s="58"/>
      <c r="C89" s="58"/>
      <c r="D89" s="58" t="s">
        <v>29</v>
      </c>
      <c r="E89" s="59">
        <f t="shared" si="19"/>
        <v>0</v>
      </c>
      <c r="F89" s="59">
        <f t="shared" si="19"/>
        <v>0</v>
      </c>
      <c r="G89" s="59">
        <f t="shared" si="19"/>
        <v>34.47</v>
      </c>
      <c r="H89" s="59">
        <v>0</v>
      </c>
    </row>
    <row r="90" spans="1:8" ht="15" customHeight="1" x14ac:dyDescent="0.25">
      <c r="A90" s="67">
        <v>3221</v>
      </c>
      <c r="B90" s="61"/>
      <c r="C90" s="61"/>
      <c r="D90" s="61" t="s">
        <v>85</v>
      </c>
      <c r="E90" s="62">
        <v>0</v>
      </c>
      <c r="F90" s="62">
        <v>0</v>
      </c>
      <c r="G90" s="62">
        <v>34.47</v>
      </c>
      <c r="H90" s="62">
        <v>0</v>
      </c>
    </row>
    <row r="91" spans="1:8" ht="15" customHeight="1" x14ac:dyDescent="0.25">
      <c r="A91" s="197" t="s">
        <v>194</v>
      </c>
      <c r="B91" s="197"/>
      <c r="C91" s="197"/>
      <c r="D91" s="153" t="s">
        <v>113</v>
      </c>
      <c r="E91" s="155">
        <f>SUM(E92)</f>
        <v>2850.03</v>
      </c>
      <c r="F91" s="155">
        <f>SUM(F92)</f>
        <v>2850.03</v>
      </c>
      <c r="G91" s="155">
        <f>SUM(G92)</f>
        <v>2649.34</v>
      </c>
      <c r="H91" s="155">
        <f>SUM(G91/E91)*100</f>
        <v>92.958319736985231</v>
      </c>
    </row>
    <row r="92" spans="1:8" ht="15" customHeight="1" x14ac:dyDescent="0.25">
      <c r="A92" s="158">
        <v>32</v>
      </c>
      <c r="B92" s="151"/>
      <c r="C92" s="151"/>
      <c r="D92" s="151" t="s">
        <v>24</v>
      </c>
      <c r="E92" s="152">
        <v>2850.03</v>
      </c>
      <c r="F92" s="152">
        <v>2850.03</v>
      </c>
      <c r="G92" s="152">
        <f>SUM(G93+G97+G100)</f>
        <v>2649.34</v>
      </c>
      <c r="H92" s="152">
        <f>SUM(G92/E92*100)</f>
        <v>92.958319736985231</v>
      </c>
    </row>
    <row r="93" spans="1:8" ht="15" customHeight="1" x14ac:dyDescent="0.25">
      <c r="A93" s="66">
        <v>322</v>
      </c>
      <c r="B93" s="58"/>
      <c r="C93" s="58"/>
      <c r="D93" s="58" t="s">
        <v>29</v>
      </c>
      <c r="E93" s="59">
        <f>SUM(E94:E96)</f>
        <v>0</v>
      </c>
      <c r="F93" s="59">
        <f>SUM(F94:F96)</f>
        <v>0</v>
      </c>
      <c r="G93" s="59">
        <f t="shared" ref="G93" si="20">SUM(G94:G96)</f>
        <v>312.89</v>
      </c>
      <c r="H93" s="59">
        <v>0</v>
      </c>
    </row>
    <row r="94" spans="1:8" ht="15" customHeight="1" x14ac:dyDescent="0.25">
      <c r="A94" s="67">
        <v>3221</v>
      </c>
      <c r="B94" s="61"/>
      <c r="C94" s="61"/>
      <c r="D94" s="61" t="s">
        <v>85</v>
      </c>
      <c r="E94" s="62">
        <v>0</v>
      </c>
      <c r="F94" s="62">
        <v>0</v>
      </c>
      <c r="G94" s="62">
        <v>88.71</v>
      </c>
      <c r="H94" s="62">
        <v>0</v>
      </c>
    </row>
    <row r="95" spans="1:8" ht="15" customHeight="1" x14ac:dyDescent="0.25">
      <c r="A95" s="67">
        <v>3222</v>
      </c>
      <c r="B95" s="61"/>
      <c r="C95" s="61"/>
      <c r="D95" s="61" t="s">
        <v>30</v>
      </c>
      <c r="E95" s="62">
        <v>0</v>
      </c>
      <c r="F95" s="62">
        <v>0</v>
      </c>
      <c r="G95" s="62">
        <v>224.18</v>
      </c>
      <c r="H95" s="62">
        <v>0</v>
      </c>
    </row>
    <row r="96" spans="1:8" ht="15" customHeight="1" x14ac:dyDescent="0.25">
      <c r="A96" s="67">
        <v>3225</v>
      </c>
      <c r="B96" s="61"/>
      <c r="C96" s="61"/>
      <c r="D96" s="61" t="s">
        <v>32</v>
      </c>
      <c r="E96" s="62">
        <v>0</v>
      </c>
      <c r="F96" s="62">
        <v>0</v>
      </c>
      <c r="G96" s="62">
        <v>0</v>
      </c>
      <c r="H96" s="62">
        <v>0</v>
      </c>
    </row>
    <row r="97" spans="1:8" ht="15" customHeight="1" x14ac:dyDescent="0.25">
      <c r="A97" s="66">
        <v>323</v>
      </c>
      <c r="B97" s="58"/>
      <c r="C97" s="58"/>
      <c r="D97" s="58" t="s">
        <v>34</v>
      </c>
      <c r="E97" s="59">
        <f>SUM(E98:E99)</f>
        <v>0</v>
      </c>
      <c r="F97" s="59">
        <f>SUM(F98:F99)</f>
        <v>0</v>
      </c>
      <c r="G97" s="59">
        <f t="shared" ref="G97" si="21">SUM(G98:G99)</f>
        <v>136.44999999999999</v>
      </c>
      <c r="H97" s="59">
        <v>0</v>
      </c>
    </row>
    <row r="98" spans="1:8" ht="15" customHeight="1" x14ac:dyDescent="0.25">
      <c r="A98" s="67">
        <v>3234</v>
      </c>
      <c r="B98" s="61"/>
      <c r="C98" s="61"/>
      <c r="D98" s="61" t="s">
        <v>37</v>
      </c>
      <c r="E98" s="62">
        <v>0</v>
      </c>
      <c r="F98" s="62">
        <v>0</v>
      </c>
      <c r="G98" s="62">
        <v>114.55</v>
      </c>
      <c r="H98" s="62">
        <v>0</v>
      </c>
    </row>
    <row r="99" spans="1:8" ht="15" customHeight="1" x14ac:dyDescent="0.25">
      <c r="A99" s="67">
        <v>3236</v>
      </c>
      <c r="B99" s="61"/>
      <c r="C99" s="61"/>
      <c r="D99" s="61" t="s">
        <v>91</v>
      </c>
      <c r="E99" s="62">
        <v>0</v>
      </c>
      <c r="F99" s="62">
        <v>0</v>
      </c>
      <c r="G99" s="62">
        <v>21.9</v>
      </c>
      <c r="H99" s="62">
        <v>0</v>
      </c>
    </row>
    <row r="100" spans="1:8" ht="15" customHeight="1" x14ac:dyDescent="0.25">
      <c r="A100" s="66">
        <v>329</v>
      </c>
      <c r="B100" s="72"/>
      <c r="C100" s="72"/>
      <c r="D100" s="58" t="s">
        <v>112</v>
      </c>
      <c r="E100" s="59">
        <f>SUM(E101)</f>
        <v>0</v>
      </c>
      <c r="F100" s="59">
        <f>SUM(F101)</f>
        <v>0</v>
      </c>
      <c r="G100" s="59">
        <f t="shared" ref="G100" si="22">SUM(G101)</f>
        <v>2200</v>
      </c>
      <c r="H100" s="59">
        <v>0</v>
      </c>
    </row>
    <row r="101" spans="1:8" ht="15" customHeight="1" x14ac:dyDescent="0.25">
      <c r="A101" s="67">
        <v>3299</v>
      </c>
      <c r="B101" s="61"/>
      <c r="C101" s="61"/>
      <c r="D101" s="61" t="s">
        <v>114</v>
      </c>
      <c r="E101" s="62">
        <v>0</v>
      </c>
      <c r="F101" s="62">
        <v>0</v>
      </c>
      <c r="G101" s="62">
        <v>2200</v>
      </c>
      <c r="H101" s="62">
        <v>0</v>
      </c>
    </row>
    <row r="102" spans="1:8" ht="15" customHeight="1" x14ac:dyDescent="0.25">
      <c r="A102" s="209" t="s">
        <v>181</v>
      </c>
      <c r="B102" s="209"/>
      <c r="C102" s="209"/>
      <c r="D102" s="153" t="s">
        <v>115</v>
      </c>
      <c r="E102" s="155">
        <f>SUM(E103)</f>
        <v>15.49</v>
      </c>
      <c r="F102" s="155">
        <f>SUM(F103)</f>
        <v>15.49</v>
      </c>
      <c r="G102" s="155">
        <f>SUM(G103)</f>
        <v>15.49</v>
      </c>
      <c r="H102" s="155">
        <f>SUM(G102/E102*100)</f>
        <v>100</v>
      </c>
    </row>
    <row r="103" spans="1:8" ht="15" customHeight="1" x14ac:dyDescent="0.25">
      <c r="A103" s="158">
        <v>32</v>
      </c>
      <c r="B103" s="151"/>
      <c r="C103" s="151"/>
      <c r="D103" s="151" t="s">
        <v>24</v>
      </c>
      <c r="E103" s="152">
        <v>15.49</v>
      </c>
      <c r="F103" s="152">
        <v>15.49</v>
      </c>
      <c r="G103" s="152">
        <f t="shared" ref="E103:G104" si="23">SUM(G104)</f>
        <v>15.49</v>
      </c>
      <c r="H103" s="152">
        <f>SUM(G103/E103)*100</f>
        <v>100</v>
      </c>
    </row>
    <row r="104" spans="1:8" ht="15" customHeight="1" x14ac:dyDescent="0.25">
      <c r="A104" s="66">
        <v>322</v>
      </c>
      <c r="B104" s="58"/>
      <c r="C104" s="58"/>
      <c r="D104" s="58" t="s">
        <v>29</v>
      </c>
      <c r="E104" s="59">
        <f t="shared" si="23"/>
        <v>0</v>
      </c>
      <c r="F104" s="59">
        <f t="shared" si="23"/>
        <v>0</v>
      </c>
      <c r="G104" s="59">
        <f t="shared" si="23"/>
        <v>15.49</v>
      </c>
      <c r="H104" s="59">
        <v>0</v>
      </c>
    </row>
    <row r="105" spans="1:8" ht="15" customHeight="1" x14ac:dyDescent="0.25">
      <c r="A105" s="67">
        <v>3221</v>
      </c>
      <c r="B105" s="61"/>
      <c r="C105" s="61"/>
      <c r="D105" s="61" t="s">
        <v>85</v>
      </c>
      <c r="E105" s="62">
        <v>0</v>
      </c>
      <c r="F105" s="62">
        <v>0</v>
      </c>
      <c r="G105" s="62">
        <v>15.49</v>
      </c>
      <c r="H105" s="62">
        <v>0</v>
      </c>
    </row>
    <row r="106" spans="1:8" x14ac:dyDescent="0.25">
      <c r="A106" s="197" t="s">
        <v>193</v>
      </c>
      <c r="B106" s="197"/>
      <c r="C106" s="197"/>
      <c r="D106" s="153" t="s">
        <v>103</v>
      </c>
      <c r="E106" s="155">
        <f>SUM(E107+E117+E120)</f>
        <v>10539.98</v>
      </c>
      <c r="F106" s="155">
        <f>SUM(F107+F117+F120)</f>
        <v>10539.98</v>
      </c>
      <c r="G106" s="155">
        <f>SUM(G107+G117+G120)</f>
        <v>11007.669999999998</v>
      </c>
      <c r="H106" s="155">
        <f>SUM(G106/E106)*100</f>
        <v>104.43729494742873</v>
      </c>
    </row>
    <row r="107" spans="1:8" x14ac:dyDescent="0.25">
      <c r="A107" s="158">
        <v>32</v>
      </c>
      <c r="B107" s="151"/>
      <c r="C107" s="151"/>
      <c r="D107" s="151" t="s">
        <v>24</v>
      </c>
      <c r="E107" s="152">
        <v>8734.7000000000007</v>
      </c>
      <c r="F107" s="152">
        <v>8734.7000000000007</v>
      </c>
      <c r="G107" s="152">
        <f>SUM(G108+G110+G114)</f>
        <v>9383.23</v>
      </c>
      <c r="H107" s="152">
        <f>SUM(G107/E107)*100</f>
        <v>107.42475414152746</v>
      </c>
    </row>
    <row r="108" spans="1:8" ht="15" customHeight="1" x14ac:dyDescent="0.25">
      <c r="A108" s="66">
        <v>321</v>
      </c>
      <c r="B108" s="58"/>
      <c r="C108" s="58"/>
      <c r="D108" s="58" t="s">
        <v>25</v>
      </c>
      <c r="E108" s="59">
        <f>SUM(E109)</f>
        <v>0</v>
      </c>
      <c r="F108" s="59">
        <f>SUM(F109)</f>
        <v>0</v>
      </c>
      <c r="G108" s="59">
        <f>SUM(G109)</f>
        <v>0</v>
      </c>
      <c r="H108" s="59">
        <v>0</v>
      </c>
    </row>
    <row r="109" spans="1:8" x14ac:dyDescent="0.25">
      <c r="A109" s="78">
        <v>3211</v>
      </c>
      <c r="B109" s="61"/>
      <c r="C109" s="61"/>
      <c r="D109" s="61" t="s">
        <v>82</v>
      </c>
      <c r="E109" s="62">
        <v>0</v>
      </c>
      <c r="F109" s="62">
        <v>0</v>
      </c>
      <c r="G109" s="62">
        <v>0</v>
      </c>
      <c r="H109" s="62">
        <v>0</v>
      </c>
    </row>
    <row r="110" spans="1:8" ht="15" customHeight="1" x14ac:dyDescent="0.25">
      <c r="A110" s="66">
        <v>322</v>
      </c>
      <c r="B110" s="58"/>
      <c r="C110" s="58"/>
      <c r="D110" s="58" t="s">
        <v>29</v>
      </c>
      <c r="E110" s="59">
        <f>SUM(E111:E113)</f>
        <v>0</v>
      </c>
      <c r="F110" s="59">
        <f>SUM(F111:F113)</f>
        <v>0</v>
      </c>
      <c r="G110" s="59">
        <f>SUM(G111:G113)</f>
        <v>9383.23</v>
      </c>
      <c r="H110" s="59">
        <v>0</v>
      </c>
    </row>
    <row r="111" spans="1:8" ht="15" customHeight="1" x14ac:dyDescent="0.25">
      <c r="A111" s="78">
        <v>3221</v>
      </c>
      <c r="B111" s="61"/>
      <c r="C111" s="61"/>
      <c r="D111" s="61" t="s">
        <v>85</v>
      </c>
      <c r="E111" s="62">
        <v>0</v>
      </c>
      <c r="F111" s="62">
        <v>0</v>
      </c>
      <c r="G111" s="62">
        <v>0</v>
      </c>
      <c r="H111" s="62">
        <v>0</v>
      </c>
    </row>
    <row r="112" spans="1:8" x14ac:dyDescent="0.25">
      <c r="A112" s="78">
        <v>3222</v>
      </c>
      <c r="B112" s="61"/>
      <c r="C112" s="61"/>
      <c r="D112" s="61" t="s">
        <v>30</v>
      </c>
      <c r="E112" s="62">
        <v>0</v>
      </c>
      <c r="F112" s="62">
        <v>0</v>
      </c>
      <c r="G112" s="62">
        <v>7788.23</v>
      </c>
      <c r="H112" s="62">
        <v>0</v>
      </c>
    </row>
    <row r="113" spans="1:10" x14ac:dyDescent="0.25">
      <c r="A113" s="78">
        <v>3225</v>
      </c>
      <c r="B113" s="61"/>
      <c r="C113" s="61"/>
      <c r="D113" s="61" t="s">
        <v>32</v>
      </c>
      <c r="E113" s="62">
        <v>0</v>
      </c>
      <c r="F113" s="62">
        <v>0</v>
      </c>
      <c r="G113" s="62">
        <v>1595</v>
      </c>
      <c r="H113" s="62">
        <v>0</v>
      </c>
    </row>
    <row r="114" spans="1:10" x14ac:dyDescent="0.25">
      <c r="A114" s="66">
        <v>323</v>
      </c>
      <c r="B114" s="58"/>
      <c r="C114" s="58"/>
      <c r="D114" s="58" t="s">
        <v>34</v>
      </c>
      <c r="E114" s="59">
        <f>SUM(E115:E116)</f>
        <v>0</v>
      </c>
      <c r="F114" s="59">
        <f>SUM(F115:F116)</f>
        <v>0</v>
      </c>
      <c r="G114" s="59">
        <f>SUM(G115:G116)</f>
        <v>0</v>
      </c>
      <c r="H114" s="59">
        <v>0</v>
      </c>
    </row>
    <row r="115" spans="1:10" ht="15" customHeight="1" x14ac:dyDescent="0.25">
      <c r="A115" s="67">
        <v>3231</v>
      </c>
      <c r="B115" s="61"/>
      <c r="C115" s="61"/>
      <c r="D115" s="61" t="s">
        <v>35</v>
      </c>
      <c r="E115" s="62">
        <v>0</v>
      </c>
      <c r="F115" s="62">
        <v>0</v>
      </c>
      <c r="G115" s="62">
        <v>0</v>
      </c>
      <c r="H115" s="62">
        <v>0</v>
      </c>
    </row>
    <row r="116" spans="1:10" ht="15" customHeight="1" x14ac:dyDescent="0.25">
      <c r="A116" s="67">
        <v>3236</v>
      </c>
      <c r="B116" s="61"/>
      <c r="C116" s="61"/>
      <c r="D116" s="61" t="s">
        <v>91</v>
      </c>
      <c r="E116" s="62">
        <v>0</v>
      </c>
      <c r="F116" s="62">
        <v>0</v>
      </c>
      <c r="G116" s="62">
        <v>0</v>
      </c>
      <c r="H116" s="62">
        <v>0</v>
      </c>
    </row>
    <row r="117" spans="1:10" ht="25.5" customHeight="1" x14ac:dyDescent="0.25">
      <c r="A117" s="158">
        <v>37</v>
      </c>
      <c r="B117" s="159"/>
      <c r="C117" s="159"/>
      <c r="D117" s="151" t="s">
        <v>98</v>
      </c>
      <c r="E117" s="152">
        <v>1756.55</v>
      </c>
      <c r="F117" s="152">
        <v>1756.55</v>
      </c>
      <c r="G117" s="152">
        <f t="shared" ref="G117" si="24">SUM(G119)</f>
        <v>1575.71</v>
      </c>
      <c r="H117" s="152">
        <f>SUM(G117/F117)*100</f>
        <v>89.704819105633206</v>
      </c>
      <c r="J117" s="16"/>
    </row>
    <row r="118" spans="1:10" ht="15" customHeight="1" x14ac:dyDescent="0.25">
      <c r="A118" s="66">
        <v>372</v>
      </c>
      <c r="B118" s="65"/>
      <c r="C118" s="65"/>
      <c r="D118" s="58" t="s">
        <v>99</v>
      </c>
      <c r="E118" s="59">
        <f>SUM(E119)</f>
        <v>0</v>
      </c>
      <c r="F118" s="59">
        <f>SUM(F119)</f>
        <v>0</v>
      </c>
      <c r="G118" s="59">
        <f t="shared" ref="G118" si="25">SUM(G119)</f>
        <v>1575.71</v>
      </c>
      <c r="H118" s="59">
        <v>0</v>
      </c>
    </row>
    <row r="119" spans="1:10" ht="15" customHeight="1" x14ac:dyDescent="0.25">
      <c r="A119" s="67">
        <v>3722</v>
      </c>
      <c r="B119" s="68"/>
      <c r="C119" s="68"/>
      <c r="D119" s="61" t="s">
        <v>100</v>
      </c>
      <c r="E119" s="62">
        <v>0</v>
      </c>
      <c r="F119" s="62">
        <v>0</v>
      </c>
      <c r="G119" s="62">
        <v>1575.71</v>
      </c>
      <c r="H119" s="62">
        <v>0</v>
      </c>
    </row>
    <row r="120" spans="1:10" x14ac:dyDescent="0.25">
      <c r="A120" s="158">
        <v>38</v>
      </c>
      <c r="B120" s="163"/>
      <c r="C120" s="163"/>
      <c r="D120" s="151" t="s">
        <v>111</v>
      </c>
      <c r="E120" s="152">
        <v>48.73</v>
      </c>
      <c r="F120" s="152">
        <v>48.73</v>
      </c>
      <c r="G120" s="152">
        <f t="shared" ref="E120:G121" si="26">SUM(G121)</f>
        <v>48.73</v>
      </c>
      <c r="H120" s="152">
        <f>SUM(G120/F120*100)</f>
        <v>100</v>
      </c>
    </row>
    <row r="121" spans="1:10" x14ac:dyDescent="0.25">
      <c r="A121" s="66">
        <v>381</v>
      </c>
      <c r="B121" s="77"/>
      <c r="C121" s="77"/>
      <c r="D121" s="58" t="s">
        <v>75</v>
      </c>
      <c r="E121" s="59">
        <f t="shared" si="26"/>
        <v>0</v>
      </c>
      <c r="F121" s="59">
        <f t="shared" si="26"/>
        <v>0</v>
      </c>
      <c r="G121" s="59">
        <f t="shared" si="26"/>
        <v>48.73</v>
      </c>
      <c r="H121" s="59">
        <v>0</v>
      </c>
    </row>
    <row r="122" spans="1:10" ht="15" customHeight="1" x14ac:dyDescent="0.25">
      <c r="A122" s="67">
        <v>3812</v>
      </c>
      <c r="B122" s="74"/>
      <c r="C122" s="74"/>
      <c r="D122" s="61" t="s">
        <v>76</v>
      </c>
      <c r="E122" s="62">
        <v>0</v>
      </c>
      <c r="F122" s="62">
        <v>0</v>
      </c>
      <c r="G122" s="62">
        <v>48.73</v>
      </c>
      <c r="H122" s="62">
        <v>0</v>
      </c>
    </row>
    <row r="123" spans="1:10" ht="15" customHeight="1" x14ac:dyDescent="0.25">
      <c r="A123" s="214" t="s">
        <v>222</v>
      </c>
      <c r="B123" s="215"/>
      <c r="C123" s="156"/>
      <c r="D123" s="154" t="s">
        <v>223</v>
      </c>
      <c r="E123" s="157">
        <v>0</v>
      </c>
      <c r="F123" s="157">
        <v>0</v>
      </c>
      <c r="G123" s="157">
        <f>SUM(G124)</f>
        <v>13719.63</v>
      </c>
      <c r="H123" s="157">
        <v>0</v>
      </c>
    </row>
    <row r="124" spans="1:10" ht="25.5" customHeight="1" x14ac:dyDescent="0.25">
      <c r="A124" s="158">
        <v>37</v>
      </c>
      <c r="B124" s="159"/>
      <c r="C124" s="159"/>
      <c r="D124" s="151" t="s">
        <v>98</v>
      </c>
      <c r="E124" s="152">
        <v>0</v>
      </c>
      <c r="F124" s="152">
        <v>0</v>
      </c>
      <c r="G124" s="152">
        <f t="shared" ref="G124" si="27">SUM(G126)</f>
        <v>13719.63</v>
      </c>
      <c r="H124" s="152">
        <v>0</v>
      </c>
    </row>
    <row r="125" spans="1:10" ht="15" customHeight="1" x14ac:dyDescent="0.25">
      <c r="A125" s="66">
        <v>372</v>
      </c>
      <c r="B125" s="65"/>
      <c r="C125" s="65"/>
      <c r="D125" s="58" t="s">
        <v>99</v>
      </c>
      <c r="E125" s="59">
        <f>SUM(E126)</f>
        <v>0</v>
      </c>
      <c r="F125" s="59">
        <f>SUM(F126)</f>
        <v>0</v>
      </c>
      <c r="G125" s="59">
        <f t="shared" ref="G125" si="28">SUM(G126)</f>
        <v>13719.63</v>
      </c>
      <c r="H125" s="59">
        <v>0</v>
      </c>
    </row>
    <row r="126" spans="1:10" ht="15" customHeight="1" x14ac:dyDescent="0.25">
      <c r="A126" s="67">
        <v>3722</v>
      </c>
      <c r="B126" s="68"/>
      <c r="C126" s="68"/>
      <c r="D126" s="61" t="s">
        <v>100</v>
      </c>
      <c r="E126" s="62">
        <v>0</v>
      </c>
      <c r="F126" s="62">
        <v>0</v>
      </c>
      <c r="G126" s="62">
        <v>13719.63</v>
      </c>
      <c r="H126" s="62">
        <v>0</v>
      </c>
    </row>
    <row r="127" spans="1:10" x14ac:dyDescent="0.25">
      <c r="A127" s="200" t="s">
        <v>116</v>
      </c>
      <c r="B127" s="200"/>
      <c r="C127" s="200"/>
      <c r="D127" s="55" t="s">
        <v>117</v>
      </c>
      <c r="E127" s="56">
        <f>SUM(E128)</f>
        <v>5043.24</v>
      </c>
      <c r="F127" s="56">
        <f>SUM(F128)</f>
        <v>5043.24</v>
      </c>
      <c r="G127" s="56">
        <f>SUM(G128)</f>
        <v>5031.8600000000006</v>
      </c>
      <c r="H127" s="56">
        <f>SUM(G127/E127*100)</f>
        <v>99.774351409014855</v>
      </c>
    </row>
    <row r="128" spans="1:10" x14ac:dyDescent="0.25">
      <c r="A128" s="197" t="s">
        <v>193</v>
      </c>
      <c r="B128" s="197"/>
      <c r="C128" s="197"/>
      <c r="D128" s="153" t="s">
        <v>103</v>
      </c>
      <c r="E128" s="155">
        <f>SUM(E129+E135)</f>
        <v>5043.24</v>
      </c>
      <c r="F128" s="155">
        <f>SUM(F129+F135)</f>
        <v>5043.24</v>
      </c>
      <c r="G128" s="155">
        <f>SUM(G129+G135)</f>
        <v>5031.8600000000006</v>
      </c>
      <c r="H128" s="155">
        <f>SUM(G128/E128)*100</f>
        <v>99.774351409014855</v>
      </c>
    </row>
    <row r="129" spans="1:8" ht="15" customHeight="1" x14ac:dyDescent="0.25">
      <c r="A129" s="150">
        <v>42</v>
      </c>
      <c r="B129" s="159"/>
      <c r="C129" s="159"/>
      <c r="D129" s="151" t="s">
        <v>122</v>
      </c>
      <c r="E129" s="152">
        <v>1409.38</v>
      </c>
      <c r="F129" s="152">
        <v>1409.38</v>
      </c>
      <c r="G129" s="152">
        <f>SUM(G130+G133)</f>
        <v>1398</v>
      </c>
      <c r="H129" s="152">
        <f>SUM(G129/F129*100)</f>
        <v>99.192552753693107</v>
      </c>
    </row>
    <row r="130" spans="1:8" x14ac:dyDescent="0.25">
      <c r="A130" s="57">
        <v>422</v>
      </c>
      <c r="B130" s="65"/>
      <c r="C130" s="65"/>
      <c r="D130" s="58" t="s">
        <v>118</v>
      </c>
      <c r="E130" s="59">
        <v>0</v>
      </c>
      <c r="F130" s="59">
        <v>0</v>
      </c>
      <c r="G130" s="59">
        <f>SUM(G131:G132)</f>
        <v>727</v>
      </c>
      <c r="H130" s="59">
        <v>0</v>
      </c>
    </row>
    <row r="131" spans="1:8" ht="15" customHeight="1" x14ac:dyDescent="0.25">
      <c r="A131" s="63">
        <v>4221</v>
      </c>
      <c r="B131" s="68"/>
      <c r="C131" s="68"/>
      <c r="D131" s="61" t="s">
        <v>55</v>
      </c>
      <c r="E131" s="62">
        <v>0</v>
      </c>
      <c r="F131" s="62">
        <v>0</v>
      </c>
      <c r="G131" s="62">
        <v>0</v>
      </c>
      <c r="H131" s="62">
        <f>SUM(E131:G131)</f>
        <v>0</v>
      </c>
    </row>
    <row r="132" spans="1:8" ht="15" customHeight="1" x14ac:dyDescent="0.25">
      <c r="A132" s="63">
        <v>4226</v>
      </c>
      <c r="B132" s="68"/>
      <c r="C132" s="68"/>
      <c r="D132" s="61" t="s">
        <v>212</v>
      </c>
      <c r="E132" s="62">
        <v>0</v>
      </c>
      <c r="F132" s="62">
        <v>0</v>
      </c>
      <c r="G132" s="62">
        <v>727</v>
      </c>
      <c r="H132" s="62">
        <v>0</v>
      </c>
    </row>
    <row r="133" spans="1:8" ht="15" customHeight="1" x14ac:dyDescent="0.25">
      <c r="A133" s="57">
        <v>424</v>
      </c>
      <c r="B133" s="65"/>
      <c r="C133" s="65"/>
      <c r="D133" s="58" t="s">
        <v>119</v>
      </c>
      <c r="E133" s="59">
        <f>SUM(E134)</f>
        <v>0</v>
      </c>
      <c r="F133" s="59">
        <f>SUM(F134)</f>
        <v>0</v>
      </c>
      <c r="G133" s="59">
        <f>SUM(G134)</f>
        <v>671</v>
      </c>
      <c r="H133" s="59">
        <v>0</v>
      </c>
    </row>
    <row r="134" spans="1:8" x14ac:dyDescent="0.25">
      <c r="A134" s="63">
        <v>4241</v>
      </c>
      <c r="B134" s="68"/>
      <c r="C134" s="68"/>
      <c r="D134" s="61" t="s">
        <v>120</v>
      </c>
      <c r="E134" s="62">
        <v>0</v>
      </c>
      <c r="F134" s="62">
        <v>0</v>
      </c>
      <c r="G134" s="62">
        <v>671</v>
      </c>
      <c r="H134" s="62">
        <v>0</v>
      </c>
    </row>
    <row r="135" spans="1:8" x14ac:dyDescent="0.25">
      <c r="A135" s="150">
        <v>45</v>
      </c>
      <c r="B135" s="159"/>
      <c r="C135" s="159"/>
      <c r="D135" s="151" t="s">
        <v>207</v>
      </c>
      <c r="E135" s="152">
        <v>3633.86</v>
      </c>
      <c r="F135" s="152">
        <v>3633.86</v>
      </c>
      <c r="G135" s="152">
        <f>SUM(G136)</f>
        <v>3633.86</v>
      </c>
      <c r="H135" s="152">
        <f>SUM(G135/E135)*100</f>
        <v>100</v>
      </c>
    </row>
    <row r="136" spans="1:8" x14ac:dyDescent="0.25">
      <c r="A136" s="63">
        <v>451</v>
      </c>
      <c r="B136" s="68"/>
      <c r="C136" s="68"/>
      <c r="D136" s="61" t="s">
        <v>208</v>
      </c>
      <c r="E136" s="62">
        <v>0</v>
      </c>
      <c r="F136" s="62">
        <v>0</v>
      </c>
      <c r="G136" s="62">
        <f>SUM(G137)</f>
        <v>3633.86</v>
      </c>
      <c r="H136" s="62">
        <v>0</v>
      </c>
    </row>
    <row r="137" spans="1:8" x14ac:dyDescent="0.25">
      <c r="A137" s="63">
        <v>4511</v>
      </c>
      <c r="B137" s="68"/>
      <c r="C137" s="68"/>
      <c r="D137" s="61" t="s">
        <v>208</v>
      </c>
      <c r="E137" s="62">
        <v>0</v>
      </c>
      <c r="F137" s="62">
        <v>0</v>
      </c>
      <c r="G137" s="62">
        <v>3633.86</v>
      </c>
      <c r="H137" s="62">
        <v>0</v>
      </c>
    </row>
    <row r="138" spans="1:8" x14ac:dyDescent="0.25">
      <c r="A138" s="206"/>
      <c r="B138" s="206"/>
      <c r="C138" s="206"/>
      <c r="D138" s="55" t="s">
        <v>121</v>
      </c>
      <c r="E138" s="56">
        <f>SUM(E14+E72)</f>
        <v>706970.41999999993</v>
      </c>
      <c r="F138" s="56">
        <f>SUM(F14+F72)</f>
        <v>706970.41999999993</v>
      </c>
      <c r="G138" s="79">
        <f>SUM(G14+G72)</f>
        <v>683548.98</v>
      </c>
      <c r="H138" s="79">
        <f>SUM(G138/E138)*100</f>
        <v>96.687069311895684</v>
      </c>
    </row>
    <row r="139" spans="1:8" x14ac:dyDescent="0.25">
      <c r="A139" s="3"/>
      <c r="B139" s="3"/>
      <c r="C139" s="3"/>
      <c r="D139" s="3"/>
      <c r="E139" s="3"/>
      <c r="F139" s="3"/>
    </row>
    <row r="141" spans="1:8" x14ac:dyDescent="0.25">
      <c r="F141" s="165" t="s">
        <v>67</v>
      </c>
      <c r="G141" s="165"/>
    </row>
    <row r="142" spans="1:8" x14ac:dyDescent="0.25">
      <c r="A142" s="3"/>
      <c r="B142" s="3"/>
      <c r="C142" s="3" t="s">
        <v>67</v>
      </c>
      <c r="F142" t="s">
        <v>68</v>
      </c>
    </row>
    <row r="143" spans="1:8" x14ac:dyDescent="0.25">
      <c r="A143" s="3"/>
      <c r="B143" s="3"/>
      <c r="C143" s="3" t="s">
        <v>68</v>
      </c>
      <c r="D143" s="3"/>
      <c r="E143" s="3"/>
      <c r="F143" s="3"/>
    </row>
    <row r="148" ht="47.25" customHeight="1" x14ac:dyDescent="0.25"/>
    <row r="161" spans="1:6" x14ac:dyDescent="0.25">
      <c r="A161" s="10"/>
      <c r="B161" s="11"/>
      <c r="C161" s="8"/>
      <c r="D161" s="8"/>
      <c r="E161" s="8"/>
      <c r="F161" s="8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</sheetData>
  <mergeCells count="30">
    <mergeCell ref="A138:C138"/>
    <mergeCell ref="A106:C106"/>
    <mergeCell ref="A127:C127"/>
    <mergeCell ref="A8:B8"/>
    <mergeCell ref="A9:B9"/>
    <mergeCell ref="A11:B11"/>
    <mergeCell ref="A10:B10"/>
    <mergeCell ref="A91:C91"/>
    <mergeCell ref="A102:C102"/>
    <mergeCell ref="A128:C128"/>
    <mergeCell ref="A87:C87"/>
    <mergeCell ref="A74:B74"/>
    <mergeCell ref="A49:B49"/>
    <mergeCell ref="A123:B123"/>
    <mergeCell ref="F141:G141"/>
    <mergeCell ref="A78:C78"/>
    <mergeCell ref="A2:G2"/>
    <mergeCell ref="A1:G1"/>
    <mergeCell ref="A3:G3"/>
    <mergeCell ref="A72:C72"/>
    <mergeCell ref="A73:C73"/>
    <mergeCell ref="A17:C17"/>
    <mergeCell ref="A50:C50"/>
    <mergeCell ref="A54:C54"/>
    <mergeCell ref="A55:C55"/>
    <mergeCell ref="A4:C4"/>
    <mergeCell ref="A14:C14"/>
    <mergeCell ref="A15:C15"/>
    <mergeCell ref="A16:C16"/>
    <mergeCell ref="A5:B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Prih. i rash.-ek.kl.</vt:lpstr>
      <vt:lpstr> Prih. i rash.-if</vt:lpstr>
      <vt:lpstr>Rash-funk.kl.</vt:lpstr>
      <vt:lpstr>Račun financ.</vt:lpstr>
      <vt:lpstr>Račun financ. prema izvorima fi</vt:lpstr>
      <vt:lpstr>PD-Rashodi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</dc:creator>
  <cp:lastModifiedBy>Natalija Tomljenović</cp:lastModifiedBy>
  <cp:lastPrinted>2026-03-16T08:28:35Z</cp:lastPrinted>
  <dcterms:created xsi:type="dcterms:W3CDTF">2022-03-14T11:40:28Z</dcterms:created>
  <dcterms:modified xsi:type="dcterms:W3CDTF">2026-03-16T08:29:51Z</dcterms:modified>
</cp:coreProperties>
</file>