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TALIJA\Desktop\Izvršenje 2024\"/>
    </mc:Choice>
  </mc:AlternateContent>
  <xr:revisionPtr revIDLastSave="0" documentId="13_ncr:1_{B0FD221A-0665-434A-BD4B-4384DBD18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Prih. i rash.-ek.kl." sheetId="2" r:id="rId2"/>
    <sheet name=" Prih. i rash.-if" sheetId="4" r:id="rId3"/>
    <sheet name="Rash-funk.kl." sheetId="7" r:id="rId4"/>
    <sheet name="Račun financ." sheetId="8" r:id="rId5"/>
    <sheet name="Račun financ. prema izvorima fi" sheetId="9" r:id="rId6"/>
    <sheet name="PD-Rashodi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D30" i="4"/>
  <c r="C30" i="4"/>
  <c r="B30" i="4"/>
  <c r="E15" i="4"/>
  <c r="D15" i="4"/>
  <c r="C15" i="4"/>
  <c r="B15" i="4"/>
  <c r="G31" i="4"/>
  <c r="F31" i="4"/>
  <c r="G16" i="4"/>
  <c r="F16" i="4"/>
  <c r="E24" i="4"/>
  <c r="D24" i="4"/>
  <c r="C24" i="4"/>
  <c r="E27" i="4"/>
  <c r="D27" i="4"/>
  <c r="C27" i="4"/>
  <c r="B27" i="4"/>
  <c r="F26" i="4" l="1"/>
  <c r="G29" i="4"/>
  <c r="F29" i="4"/>
  <c r="J11" i="2"/>
  <c r="J34" i="1"/>
  <c r="J32" i="1"/>
  <c r="I32" i="1"/>
  <c r="K31" i="1"/>
  <c r="J31" i="1"/>
  <c r="J21" i="1"/>
  <c r="K17" i="1"/>
  <c r="I22" i="1"/>
  <c r="H22" i="1"/>
  <c r="G22" i="1"/>
  <c r="F22" i="1"/>
  <c r="I19" i="1"/>
  <c r="I23" i="1" s="1"/>
  <c r="H19" i="1"/>
  <c r="H23" i="1" s="1"/>
  <c r="G19" i="1"/>
  <c r="G23" i="1" s="1"/>
  <c r="F19" i="1"/>
  <c r="F23" i="1" s="1"/>
  <c r="H83" i="6"/>
  <c r="H116" i="6"/>
  <c r="H125" i="6"/>
  <c r="F23" i="4"/>
  <c r="J35" i="2"/>
  <c r="J50" i="2"/>
  <c r="J55" i="2"/>
  <c r="J78" i="2"/>
  <c r="J86" i="2"/>
  <c r="H10" i="6"/>
  <c r="H9" i="6"/>
  <c r="F10" i="4"/>
  <c r="G8" i="4"/>
  <c r="F8" i="4"/>
  <c r="G21" i="4"/>
  <c r="F21" i="4"/>
  <c r="B20" i="4"/>
  <c r="B7" i="4"/>
  <c r="F20" i="2"/>
  <c r="F75" i="6"/>
  <c r="F73" i="6" s="1"/>
  <c r="F72" i="6" s="1"/>
  <c r="E75" i="6"/>
  <c r="E73" i="6" s="1"/>
  <c r="E72" i="6" s="1"/>
  <c r="H13" i="6"/>
  <c r="H12" i="6"/>
  <c r="H11" i="6"/>
  <c r="H8" i="6"/>
  <c r="G7" i="6"/>
  <c r="F129" i="6"/>
  <c r="F124" i="6"/>
  <c r="F123" i="6" s="1"/>
  <c r="F122" i="6" s="1"/>
  <c r="F120" i="6"/>
  <c r="F117" i="6"/>
  <c r="F113" i="6"/>
  <c r="F109" i="6"/>
  <c r="F107" i="6"/>
  <c r="F105" i="6"/>
  <c r="F103" i="6"/>
  <c r="F101" i="6"/>
  <c r="F99" i="6"/>
  <c r="F96" i="6"/>
  <c r="F92" i="6"/>
  <c r="F90" i="6"/>
  <c r="F88" i="6"/>
  <c r="F86" i="6"/>
  <c r="F84" i="6"/>
  <c r="F77" i="6" s="1"/>
  <c r="F79" i="6"/>
  <c r="F69" i="6"/>
  <c r="F67" i="6"/>
  <c r="F65" i="6"/>
  <c r="F62" i="6"/>
  <c r="F60" i="6"/>
  <c r="F56" i="6"/>
  <c r="F47" i="6"/>
  <c r="F44" i="6"/>
  <c r="F37" i="6"/>
  <c r="F27" i="6"/>
  <c r="F21" i="6"/>
  <c r="F18" i="6"/>
  <c r="F7" i="6"/>
  <c r="E7" i="6"/>
  <c r="F25" i="4"/>
  <c r="K22" i="1" l="1"/>
  <c r="J22" i="1"/>
  <c r="J19" i="1"/>
  <c r="K19" i="1"/>
  <c r="H7" i="6"/>
  <c r="J14" i="2"/>
  <c r="J18" i="2"/>
  <c r="I9" i="2"/>
  <c r="I8" i="2" s="1"/>
  <c r="G88" i="6" l="1"/>
  <c r="E88" i="6"/>
  <c r="E86" i="6"/>
  <c r="D20" i="4"/>
  <c r="D9" i="7"/>
  <c r="D7" i="7"/>
  <c r="D6" i="7" s="1"/>
  <c r="D5" i="7" s="1"/>
  <c r="D13" i="4"/>
  <c r="D11" i="4"/>
  <c r="D7" i="4"/>
  <c r="H85" i="2"/>
  <c r="H82" i="2"/>
  <c r="H80" i="2"/>
  <c r="H77" i="2"/>
  <c r="H74" i="2"/>
  <c r="H70" i="2"/>
  <c r="H63" i="2"/>
  <c r="H53" i="2"/>
  <c r="H46" i="2"/>
  <c r="H42" i="2"/>
  <c r="H39" i="2"/>
  <c r="H37" i="2"/>
  <c r="H33" i="2"/>
  <c r="H31" i="2"/>
  <c r="H19" i="2"/>
  <c r="H12" i="2"/>
  <c r="H20" i="2"/>
  <c r="H17" i="2"/>
  <c r="H13" i="2"/>
  <c r="B24" i="4"/>
  <c r="D19" i="4" l="1"/>
  <c r="G87" i="6"/>
  <c r="H30" i="2"/>
  <c r="D6" i="4"/>
  <c r="F49" i="6"/>
  <c r="G103" i="6"/>
  <c r="G102" i="6" s="1"/>
  <c r="E103" i="6"/>
  <c r="E101" i="6" s="1"/>
  <c r="G99" i="6"/>
  <c r="E99" i="6"/>
  <c r="G96" i="6"/>
  <c r="E96" i="6"/>
  <c r="G92" i="6"/>
  <c r="E92" i="6"/>
  <c r="G8" i="7"/>
  <c r="G10" i="7"/>
  <c r="G28" i="4"/>
  <c r="G25" i="4"/>
  <c r="G23" i="4"/>
  <c r="G22" i="4"/>
  <c r="G14" i="4"/>
  <c r="G12" i="4"/>
  <c r="G10" i="4"/>
  <c r="G9" i="4"/>
  <c r="C20" i="4"/>
  <c r="C7" i="4"/>
  <c r="J58" i="2"/>
  <c r="G74" i="2"/>
  <c r="G77" i="2"/>
  <c r="G70" i="2"/>
  <c r="G63" i="2"/>
  <c r="G53" i="2"/>
  <c r="G46" i="2"/>
  <c r="G42" i="2"/>
  <c r="G39" i="2"/>
  <c r="G37" i="2"/>
  <c r="G33" i="2"/>
  <c r="E20" i="4"/>
  <c r="E7" i="4"/>
  <c r="G7" i="4" s="1"/>
  <c r="F70" i="2"/>
  <c r="F39" i="2"/>
  <c r="I85" i="2"/>
  <c r="I82" i="2"/>
  <c r="I77" i="2"/>
  <c r="I74" i="2"/>
  <c r="I73" i="2" s="1"/>
  <c r="K73" i="2" s="1"/>
  <c r="I70" i="2"/>
  <c r="I69" i="2" s="1"/>
  <c r="K69" i="2" s="1"/>
  <c r="I63" i="2"/>
  <c r="I53" i="2"/>
  <c r="I46" i="2"/>
  <c r="I42" i="2"/>
  <c r="I39" i="2"/>
  <c r="I37" i="2"/>
  <c r="I33" i="2"/>
  <c r="I23" i="2"/>
  <c r="I22" i="2" s="1"/>
  <c r="K22" i="2" s="1"/>
  <c r="I20" i="2"/>
  <c r="I19" i="2" s="1"/>
  <c r="K19" i="2" s="1"/>
  <c r="I17" i="2"/>
  <c r="I13" i="2"/>
  <c r="F77" i="2"/>
  <c r="G81" i="6"/>
  <c r="E44" i="6"/>
  <c r="I76" i="2" l="1"/>
  <c r="J77" i="2"/>
  <c r="G91" i="6"/>
  <c r="G90" i="6" s="1"/>
  <c r="H87" i="6"/>
  <c r="G86" i="6"/>
  <c r="H86" i="6" s="1"/>
  <c r="I41" i="2"/>
  <c r="K41" i="2" s="1"/>
  <c r="I81" i="2"/>
  <c r="I32" i="2"/>
  <c r="K32" i="2" s="1"/>
  <c r="I12" i="2"/>
  <c r="K12" i="2" s="1"/>
  <c r="F16" i="6"/>
  <c r="F15" i="6" s="1"/>
  <c r="G15" i="4"/>
  <c r="G20" i="4"/>
  <c r="F54" i="6"/>
  <c r="F53" i="6" s="1"/>
  <c r="H102" i="6"/>
  <c r="G101" i="6"/>
  <c r="H101" i="6" s="1"/>
  <c r="E90" i="6"/>
  <c r="K8" i="2"/>
  <c r="E47" i="6"/>
  <c r="E65" i="6"/>
  <c r="E60" i="6"/>
  <c r="E84" i="6"/>
  <c r="B19" i="4"/>
  <c r="F22" i="4"/>
  <c r="F9" i="4"/>
  <c r="B13" i="4"/>
  <c r="K76" i="2" l="1"/>
  <c r="I31" i="2"/>
  <c r="K31" i="2" s="1"/>
  <c r="I80" i="2"/>
  <c r="K80" i="2" s="1"/>
  <c r="K81" i="2"/>
  <c r="I7" i="2"/>
  <c r="I6" i="2" s="1"/>
  <c r="H91" i="6"/>
  <c r="F14" i="6"/>
  <c r="F71" i="6"/>
  <c r="H90" i="6"/>
  <c r="F28" i="4"/>
  <c r="F12" i="4"/>
  <c r="F14" i="4"/>
  <c r="B11" i="4"/>
  <c r="F8" i="7"/>
  <c r="F10" i="7"/>
  <c r="B7" i="7"/>
  <c r="B9" i="7"/>
  <c r="E19" i="4"/>
  <c r="C19" i="4"/>
  <c r="G27" i="4"/>
  <c r="E13" i="4"/>
  <c r="G13" i="4" s="1"/>
  <c r="C13" i="4"/>
  <c r="G24" i="4"/>
  <c r="E11" i="4"/>
  <c r="G11" i="4" s="1"/>
  <c r="C11" i="4"/>
  <c r="C7" i="7"/>
  <c r="E7" i="7"/>
  <c r="G7" i="7" s="1"/>
  <c r="C9" i="7"/>
  <c r="E9" i="7"/>
  <c r="G9" i="7" s="1"/>
  <c r="G85" i="2"/>
  <c r="F85" i="2"/>
  <c r="J85" i="2" s="1"/>
  <c r="G82" i="2"/>
  <c r="F82" i="2"/>
  <c r="F76" i="2"/>
  <c r="J76" i="2" s="1"/>
  <c r="J75" i="2"/>
  <c r="F74" i="2"/>
  <c r="F73" i="2" s="1"/>
  <c r="J73" i="2"/>
  <c r="J71" i="2"/>
  <c r="F69" i="2"/>
  <c r="J68" i="2"/>
  <c r="J67" i="2"/>
  <c r="J66" i="2"/>
  <c r="J64" i="2"/>
  <c r="F63" i="2"/>
  <c r="J61" i="2"/>
  <c r="J60" i="2"/>
  <c r="J59" i="2"/>
  <c r="J57" i="2"/>
  <c r="J54" i="2"/>
  <c r="F53" i="2"/>
  <c r="J52" i="2"/>
  <c r="J49" i="2"/>
  <c r="J48" i="2"/>
  <c r="J47" i="2"/>
  <c r="F46" i="2"/>
  <c r="J45" i="2"/>
  <c r="J44" i="2"/>
  <c r="J43" i="2"/>
  <c r="F42" i="2"/>
  <c r="J40" i="2"/>
  <c r="J38" i="2"/>
  <c r="F37" i="2"/>
  <c r="J36" i="2"/>
  <c r="J34" i="2"/>
  <c r="F33" i="2"/>
  <c r="K20" i="1"/>
  <c r="K21" i="1"/>
  <c r="J17" i="1"/>
  <c r="J20" i="1"/>
  <c r="F81" i="2" l="1"/>
  <c r="G30" i="4"/>
  <c r="G19" i="4"/>
  <c r="I30" i="2"/>
  <c r="K30" i="2" s="1"/>
  <c r="F131" i="6"/>
  <c r="F24" i="4"/>
  <c r="F11" i="4"/>
  <c r="F80" i="2"/>
  <c r="B6" i="7"/>
  <c r="B5" i="7" s="1"/>
  <c r="F9" i="7"/>
  <c r="C6" i="7"/>
  <c r="C5" i="7" s="1"/>
  <c r="F7" i="7"/>
  <c r="F27" i="4"/>
  <c r="F7" i="4"/>
  <c r="F20" i="4"/>
  <c r="B6" i="4"/>
  <c r="F15" i="4"/>
  <c r="F30" i="4"/>
  <c r="F13" i="4"/>
  <c r="C6" i="4"/>
  <c r="E6" i="4"/>
  <c r="G6" i="4" s="1"/>
  <c r="G31" i="2"/>
  <c r="E6" i="7"/>
  <c r="G6" i="7" s="1"/>
  <c r="G80" i="2"/>
  <c r="F32" i="2"/>
  <c r="J37" i="2"/>
  <c r="F41" i="2"/>
  <c r="J42" i="2"/>
  <c r="J63" i="2"/>
  <c r="J46" i="2"/>
  <c r="J70" i="2"/>
  <c r="J39" i="2"/>
  <c r="J53" i="2"/>
  <c r="J74" i="2"/>
  <c r="J33" i="2"/>
  <c r="F6" i="7" l="1"/>
  <c r="G30" i="2"/>
  <c r="F6" i="4"/>
  <c r="F19" i="4"/>
  <c r="E5" i="7"/>
  <c r="G5" i="7" s="1"/>
  <c r="F31" i="2"/>
  <c r="F30" i="2" s="1"/>
  <c r="J80" i="2"/>
  <c r="J81" i="2"/>
  <c r="J69" i="2"/>
  <c r="J41" i="2"/>
  <c r="J32" i="2"/>
  <c r="G129" i="6"/>
  <c r="E129" i="6"/>
  <c r="E124" i="6" s="1"/>
  <c r="E123" i="6" s="1"/>
  <c r="E122" i="6" s="1"/>
  <c r="H127" i="6"/>
  <c r="G126" i="6"/>
  <c r="G120" i="6"/>
  <c r="G119" i="6" s="1"/>
  <c r="H119" i="6" s="1"/>
  <c r="E120" i="6"/>
  <c r="G117" i="6"/>
  <c r="E117" i="6"/>
  <c r="G116" i="6"/>
  <c r="G113" i="6"/>
  <c r="E113" i="6"/>
  <c r="G109" i="6"/>
  <c r="E109" i="6"/>
  <c r="G107" i="6"/>
  <c r="E107" i="6"/>
  <c r="G84" i="6"/>
  <c r="G79" i="6"/>
  <c r="G78" i="6" s="1"/>
  <c r="E79" i="6"/>
  <c r="G69" i="6"/>
  <c r="E69" i="6"/>
  <c r="H68" i="6"/>
  <c r="G67" i="6"/>
  <c r="E67" i="6"/>
  <c r="G65" i="6"/>
  <c r="G62" i="6"/>
  <c r="E62" i="6"/>
  <c r="G60" i="6"/>
  <c r="G56" i="6"/>
  <c r="E56" i="6"/>
  <c r="G51" i="6"/>
  <c r="G50" i="6" s="1"/>
  <c r="G49" i="6" s="1"/>
  <c r="E51" i="6"/>
  <c r="G47" i="6"/>
  <c r="G44" i="6"/>
  <c r="G37" i="6"/>
  <c r="E37" i="6"/>
  <c r="G27" i="6"/>
  <c r="E27" i="6"/>
  <c r="G21" i="6"/>
  <c r="E21" i="6"/>
  <c r="G18" i="6"/>
  <c r="E18" i="6"/>
  <c r="H49" i="6" l="1"/>
  <c r="H50" i="6"/>
  <c r="F5" i="7"/>
  <c r="E16" i="6"/>
  <c r="J31" i="2"/>
  <c r="G106" i="6"/>
  <c r="G43" i="6"/>
  <c r="H43" i="6" s="1"/>
  <c r="G46" i="6"/>
  <c r="H46" i="6" s="1"/>
  <c r="G125" i="6"/>
  <c r="G124" i="6" s="1"/>
  <c r="G123" i="6" s="1"/>
  <c r="G122" i="6" s="1"/>
  <c r="G17" i="6"/>
  <c r="H17" i="6" s="1"/>
  <c r="G64" i="6"/>
  <c r="H126" i="6"/>
  <c r="H124" i="6" s="1"/>
  <c r="G83" i="6"/>
  <c r="E77" i="6"/>
  <c r="G55" i="6"/>
  <c r="H67" i="6"/>
  <c r="E49" i="6"/>
  <c r="H123" i="6" l="1"/>
  <c r="H64" i="6"/>
  <c r="H55" i="6"/>
  <c r="J30" i="2"/>
  <c r="G54" i="6"/>
  <c r="E105" i="6"/>
  <c r="G16" i="6"/>
  <c r="G15" i="6" s="1"/>
  <c r="H106" i="6"/>
  <c r="G105" i="6"/>
  <c r="E54" i="6"/>
  <c r="E53" i="6" s="1"/>
  <c r="H78" i="6"/>
  <c r="G77" i="6"/>
  <c r="E15" i="6"/>
  <c r="H15" i="6" l="1"/>
  <c r="H16" i="6"/>
  <c r="H105" i="6"/>
  <c r="H54" i="6"/>
  <c r="H53" i="6" s="1"/>
  <c r="G53" i="6"/>
  <c r="G14" i="6" s="1"/>
  <c r="H14" i="6" s="1"/>
  <c r="H77" i="6"/>
  <c r="E14" i="6"/>
  <c r="H122" i="6" l="1"/>
  <c r="E71" i="6"/>
  <c r="E131" i="6" s="1"/>
  <c r="F13" i="2" l="1"/>
  <c r="J13" i="2" s="1"/>
  <c r="F17" i="2"/>
  <c r="J17" i="2" s="1"/>
  <c r="F12" i="2" l="1"/>
  <c r="J12" i="2" s="1"/>
  <c r="G13" i="2"/>
  <c r="G17" i="2"/>
  <c r="G20" i="2"/>
  <c r="F19" i="2"/>
  <c r="J10" i="2"/>
  <c r="G9" i="2"/>
  <c r="F9" i="2"/>
  <c r="F8" i="2" s="1"/>
  <c r="J21" i="2" l="1"/>
  <c r="J9" i="2"/>
  <c r="J20" i="2"/>
  <c r="J8" i="2" l="1"/>
  <c r="J19" i="2"/>
  <c r="J24" i="2" l="1"/>
  <c r="F23" i="2" l="1"/>
  <c r="F22" i="2" s="1"/>
  <c r="F7" i="2" s="1"/>
  <c r="F6" i="2" s="1"/>
  <c r="G7" i="2"/>
  <c r="H7" i="2" l="1"/>
  <c r="G6" i="2"/>
  <c r="J7" i="2"/>
  <c r="J22" i="2"/>
  <c r="J23" i="2"/>
  <c r="J6" i="2" l="1"/>
  <c r="J23" i="1" l="1"/>
  <c r="K23" i="1"/>
  <c r="G74" i="6"/>
  <c r="G75" i="6"/>
  <c r="G73" i="6" l="1"/>
  <c r="H74" i="6"/>
  <c r="G72" i="6" l="1"/>
  <c r="H73" i="6"/>
  <c r="H72" i="6" l="1"/>
  <c r="G71" i="6"/>
  <c r="H71" i="6" l="1"/>
  <c r="G131" i="6"/>
  <c r="H131" i="6" s="1"/>
  <c r="K7" i="2"/>
  <c r="H6" i="2"/>
  <c r="K6" i="2" s="1"/>
</calcChain>
</file>

<file path=xl/sharedStrings.xml><?xml version="1.0" encoding="utf-8"?>
<sst xmlns="http://schemas.openxmlformats.org/spreadsheetml/2006/main" count="400" uniqueCount="221">
  <si>
    <t>PRIHODI UKUPNO</t>
  </si>
  <si>
    <t>RASHODI UKUPNO</t>
  </si>
  <si>
    <t>RAZLIKA - VIŠAK/MANJAK</t>
  </si>
  <si>
    <t>Pomoći iz inoz. i od sub. unutar  općeg pror.</t>
  </si>
  <si>
    <t>Prihod od imovine</t>
  </si>
  <si>
    <t>Sufinanciranje cijene usluge, patricip. i sl.</t>
  </si>
  <si>
    <t>Pomoći pror.kor. iz pror. koji im nije nadležan</t>
  </si>
  <si>
    <t>Tekuće pomoći pror.kor. iz pror. koji im nije nadl.</t>
  </si>
  <si>
    <t>Kapitalne pomoći pror.kor. Iz pror. koji im nije nadl.</t>
  </si>
  <si>
    <t>Prihod od financijske imovine</t>
  </si>
  <si>
    <t>Kamate na depozite po viđenju</t>
  </si>
  <si>
    <t>Prihod po posebnim propisima</t>
  </si>
  <si>
    <t>Prihod iz nadležnog proračuna i od HZZO-a...</t>
  </si>
  <si>
    <t>Prih. iz nadl.pror. za fin. redov. djelat. pror.kor.</t>
  </si>
  <si>
    <t>Prih. iz nadl.pror. za fin. rashoda poslovanja</t>
  </si>
  <si>
    <t>Prih. iz nadl.pror. za fin. nefin. imov.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</si>
  <si>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</si>
  <si>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</si>
  <si>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</si>
  <si>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</si>
  <si>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</si>
  <si>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</si>
  <si>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</si>
  <si>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</si>
  <si>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Materijalni rashodi</t>
  </si>
  <si>
    <t>Naknade troškova zaposlenima</t>
  </si>
  <si>
    <t>Službena putovanje</t>
  </si>
  <si>
    <t>Naknade za prijevoz, rad na terenu</t>
  </si>
  <si>
    <t>Stručno usavršavanje zaposlenika</t>
  </si>
  <si>
    <t>Rashodi za materijal i energiju</t>
  </si>
  <si>
    <t>Materijal i sirovine</t>
  </si>
  <si>
    <t>Energija</t>
  </si>
  <si>
    <t>Sitan inventar</t>
  </si>
  <si>
    <t>Službena radna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</si>
  <si>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</si>
  <si>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</si>
  <si>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</si>
  <si>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</si>
  <si>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</si>
  <si>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usluge</t>
  </si>
  <si>
    <t>Intelektualne i ostale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</si>
  <si>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</si>
  <si>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</si>
  <si>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</si>
  <si>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</si>
  <si>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</si>
  <si>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</si>
  <si>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 xml:space="preserve">Ostali nespom. rashodi </t>
  </si>
  <si>
    <t>Financijski  rashodi</t>
  </si>
  <si>
    <t>Ostali financijski rashodi</t>
  </si>
  <si>
    <t>Bankarske usluge i platni promet</t>
  </si>
  <si>
    <t>Naknade građ. i kuć. na temelju osig.</t>
  </si>
  <si>
    <t>Naknade građ. i kućan. u naravi</t>
  </si>
  <si>
    <t>Rashodi za nabavu proizv. dug. imov.</t>
  </si>
  <si>
    <t>Postrojenja i oprema</t>
  </si>
  <si>
    <t>Uredska oprema i namještaj</t>
  </si>
  <si>
    <t>Knjige u knjižnicama</t>
  </si>
  <si>
    <t>Mat. i dijelovi za tek. i investicijsko održav.</t>
  </si>
  <si>
    <t>Prihod od upravnih i administrativnih pristojbi</t>
  </si>
  <si>
    <t>Uredski materijal i ostali materijal</t>
  </si>
  <si>
    <t>Usluge tekućeg i investicijskog održavanja</t>
  </si>
  <si>
    <t>Ostali nespom. rashodi poslovanja</t>
  </si>
  <si>
    <t>Ostale nak. građ. i kuć. iz proračuna</t>
  </si>
  <si>
    <t>Knjige, umj. djela i ostale izlož. vrijed.</t>
  </si>
  <si>
    <t>5=4/3*100</t>
  </si>
  <si>
    <t>Prihodi od dividendi</t>
  </si>
  <si>
    <t>OSNOVNA ŠKOLA KARLOBAG</t>
  </si>
  <si>
    <t>Predsjednica Školskog odbora</t>
  </si>
  <si>
    <t>Sanja Dasović</t>
  </si>
  <si>
    <t>Ostali prihodi od fin. imovine</t>
  </si>
  <si>
    <t>Zatezne kamate</t>
  </si>
  <si>
    <t>Sportska i glazbena oprema</t>
  </si>
  <si>
    <t>Prihodi od nefinancijske imovine</t>
  </si>
  <si>
    <t>Prihodi od zakupa i izmanljivanja imovine</t>
  </si>
  <si>
    <t>Ostali rashodi</t>
  </si>
  <si>
    <t>Tekuće donacije</t>
  </si>
  <si>
    <t>Tekuće donacije u naravi</t>
  </si>
  <si>
    <t>PROGRAM 3050</t>
  </si>
  <si>
    <t>OSNOVNO ŠKOLSTVO STANDARD</t>
  </si>
  <si>
    <t>Aktivnost A3050-01</t>
  </si>
  <si>
    <t>Osiguranje uvjeta rada OŠ- min. standard</t>
  </si>
  <si>
    <t>Izvor financiranja 12</t>
  </si>
  <si>
    <t>Fond poravnanja, LSŽ min.stand.-dec</t>
  </si>
  <si>
    <t>Službena putovanja</t>
  </si>
  <si>
    <t>Stručno usavršavanje</t>
  </si>
  <si>
    <t>Rashodi za meterijal i energiju</t>
  </si>
  <si>
    <t>Uredski mat. i ostali mat.</t>
  </si>
  <si>
    <t>Mat.i dijelovi za tekuće i invest. održ.</t>
  </si>
  <si>
    <t>Službena, radna i zašt. odjeća i obuća</t>
  </si>
  <si>
    <t>Usluge tekućeg i investicijskog održ.</t>
  </si>
  <si>
    <t>Usluge primidžbe i informiranja</t>
  </si>
  <si>
    <t>Zakup i najamnina</t>
  </si>
  <si>
    <t>Zdravstvene i veterinarske usluge</t>
  </si>
  <si>
    <t>Intelektualne i osobne usluge</t>
  </si>
  <si>
    <t>Ostali nespomenuti rashodi poslov.</t>
  </si>
  <si>
    <t>Članarine i norme</t>
  </si>
  <si>
    <t xml:space="preserve">Ostali nespomenuti rashodi </t>
  </si>
  <si>
    <t>Financijski rashodi</t>
  </si>
  <si>
    <t>Bankarske usl. i usl. platnog prom.</t>
  </si>
  <si>
    <t>Nakn. građ. i kućanstv. na temelju osig. i druge naknade</t>
  </si>
  <si>
    <t>Ostale nakn. građ. i kuć. u naravi</t>
  </si>
  <si>
    <t>Naknade građ. i kućanst. u naravi</t>
  </si>
  <si>
    <t>Izvor financiranja 17</t>
  </si>
  <si>
    <t>Višak-Fond poravnanja LSŽ</t>
  </si>
  <si>
    <t>Aktivnost A3050-04</t>
  </si>
  <si>
    <t>Odgojno obrazovno, administr. i tehničko osoblje</t>
  </si>
  <si>
    <t>Pomoći - korisnici</t>
  </si>
  <si>
    <t>Doprinosi za obv. zdrav. osig.</t>
  </si>
  <si>
    <t>PROGRAM 3060</t>
  </si>
  <si>
    <t>OSNOVNO ŠKOLSTVO IZNAD STANDARDA</t>
  </si>
  <si>
    <t>Aktivnost A3060-01</t>
  </si>
  <si>
    <t>Djelatnost osnovnih škola iznad standarda</t>
  </si>
  <si>
    <t>Izvor financiranja 31</t>
  </si>
  <si>
    <t>Vlastiti prihodi</t>
  </si>
  <si>
    <t xml:space="preserve">Ostali rashodi </t>
  </si>
  <si>
    <t>Ostali nespomenuti rash. poslov.</t>
  </si>
  <si>
    <t>Prihodi za posebne namjene</t>
  </si>
  <si>
    <t>Ostali nespomenuti rash. poslovanja</t>
  </si>
  <si>
    <t>Prihodi za posebne namjene- višak</t>
  </si>
  <si>
    <t>Aktivnost K3060-02</t>
  </si>
  <si>
    <t>Kapitalni izdaci iznad standarda</t>
  </si>
  <si>
    <t>Postojenja i oprema</t>
  </si>
  <si>
    <t>Rash. za nabavu nefinanc. imov</t>
  </si>
  <si>
    <t>Uređaji, strojevi i opr. za ost. namj.</t>
  </si>
  <si>
    <t>Knjige, umjet.djela i ostale izlož.vr.</t>
  </si>
  <si>
    <t>Knjige</t>
  </si>
  <si>
    <t>UKUPNO</t>
  </si>
  <si>
    <t>Rash. za nabavu proizv. dugotr. im.</t>
  </si>
  <si>
    <t>RASHODI PREMA FUNKCIJSKOJ KLASIFIKACIJI</t>
  </si>
  <si>
    <t>UKUPNI RASHODI</t>
  </si>
  <si>
    <t>09 Obrazovanje</t>
  </si>
  <si>
    <t>091 Predškolsko i osnovno obrazovanje</t>
  </si>
  <si>
    <t>0912 Osnovno obrazovanje</t>
  </si>
  <si>
    <t>096 Dodatne usluge u obrazovanju</t>
  </si>
  <si>
    <t>I. OPĆI DIO</t>
  </si>
  <si>
    <t>BROJČANA OZNAKA I NAZIV</t>
  </si>
  <si>
    <t>INDEKS</t>
  </si>
  <si>
    <t>6 PRIHODI POSLOVANJA</t>
  </si>
  <si>
    <t>7 PRIHODI OD PRODAJE NEFINANCIJSKE IMOVINE</t>
  </si>
  <si>
    <t>3 RASHODI POSLOVANJA</t>
  </si>
  <si>
    <t>4  RASHODI ZA NEFINANCIJSKU IMOVINU</t>
  </si>
  <si>
    <t>8 PRIMICI OD FINANCIJSKE IMOVINE I ZADUŽIVANJA</t>
  </si>
  <si>
    <t>5 IZDACI ZA FINANCIJSKU IMOVINU I OTPLATE ZAJMOVA</t>
  </si>
  <si>
    <t>V. Nazora 11, 53288 KARLOBAG</t>
  </si>
  <si>
    <t>UKUPNI PRIHODI</t>
  </si>
  <si>
    <t>Prihodi poslovanja</t>
  </si>
  <si>
    <t>IZVJEŠTAJ O PRIHODIMA I RASHODIMA PREMA EKONOMSKOJ KLASIFIKACIJI</t>
  </si>
  <si>
    <t>Rashodi poslovanja</t>
  </si>
  <si>
    <t>Rashodi za nabavu nefinancijske imovine</t>
  </si>
  <si>
    <t>RAČUN PRIHODA I RASHODA</t>
  </si>
  <si>
    <t>12 Fond poravnanja, LSŽ min.stand.-dec.</t>
  </si>
  <si>
    <t>17 Višak -Fond poravnanja LSŽ</t>
  </si>
  <si>
    <t>51 Državni proračun</t>
  </si>
  <si>
    <t xml:space="preserve">1 Opći prihodi i primici </t>
  </si>
  <si>
    <t xml:space="preserve">3 Vlastiti prihodi </t>
  </si>
  <si>
    <t>31 Vlastiti prihodi</t>
  </si>
  <si>
    <t xml:space="preserve">5 Pomoći </t>
  </si>
  <si>
    <t xml:space="preserve">4 Prihodi za posebne namjene </t>
  </si>
  <si>
    <t>II. POSEBNI DIO</t>
  </si>
  <si>
    <t>IZVJEŠTAJ PO PROGRAMSKOJ KLASIFIKACIJI</t>
  </si>
  <si>
    <t>IZVJEŠTAJ O PRIHODIMA I RASHODIMA PREMA IZVORIMA FINANCIRANJA</t>
  </si>
  <si>
    <t>6=5/2*100</t>
  </si>
  <si>
    <t>7=5/4*100</t>
  </si>
  <si>
    <t>INDEKS**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</si>
  <si>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</si>
  <si>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</si>
  <si>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</si>
  <si>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</si>
  <si>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</si>
  <si>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</si>
  <si>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</si>
  <si>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</si>
  <si>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</si>
  <si>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....</t>
  </si>
  <si>
    <t>RAČUN FINANCIRANJA</t>
  </si>
  <si>
    <t>IZVJEŠTAJ RAČUNA FINANCIRANJA PREMA EKONOMSKOJ KLASIFIKACIJI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</si>
  <si>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</si>
  <si>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</si>
  <si>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</si>
  <si>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</si>
  <si>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</si>
  <si>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</si>
  <si>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</si>
  <si>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</si>
  <si>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…</t>
  </si>
  <si>
    <t xml:space="preserve">UKUPNO IZDACI </t>
  </si>
  <si>
    <t>NAZIV</t>
  </si>
  <si>
    <t>ŠIFRA</t>
  </si>
  <si>
    <t>IZVORNI PLAN ILI REBALANS 2024.</t>
  </si>
  <si>
    <t>TEKUĆI PLAN 2024.</t>
  </si>
  <si>
    <t>RKP 8787</t>
  </si>
  <si>
    <t>IZVORI FINANCIRANJA UKUPNO</t>
  </si>
  <si>
    <t xml:space="preserve">Opći prihodi i primici </t>
  </si>
  <si>
    <t xml:space="preserve">Vlastiti prihodi </t>
  </si>
  <si>
    <t>Pomoći</t>
  </si>
  <si>
    <t>Izvor financiranja 94</t>
  </si>
  <si>
    <t>Izvor financiranja 93</t>
  </si>
  <si>
    <t>Vlastiti prihodi- višak</t>
  </si>
  <si>
    <t>OSTVARENJE / IZVRŠENJE           1.-12.2023.</t>
  </si>
  <si>
    <t>OSTVARENJE / IZVRŠENJE           1.-12.2024.</t>
  </si>
  <si>
    <t>IZVRŠENJE              1.-12.2024.</t>
  </si>
  <si>
    <t>Izvor financiranja 11</t>
  </si>
  <si>
    <t xml:space="preserve"> SAŽETAK RAČUNA PRIHODA I RASHODA</t>
  </si>
  <si>
    <t>SAŽETAK RAČUNA PRIHODA I RASHODA</t>
  </si>
  <si>
    <t>SAŽETAK RAČUNA FINANCIRANJA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</si>
  <si>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</si>
  <si>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</si>
  <si>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</si>
  <si>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</si>
  <si>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</si>
  <si>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IZVRŠENJE FINANCIJSKOG PLANA OSNOVNE ŠKOLE KARLOBAG OD  1.1.-31.12.2024.  GOD.                                                                                                </t>
  </si>
  <si>
    <t>Urbroj:2125-25-01-25-1</t>
  </si>
  <si>
    <t>Karlobag, 27. ožujka 2025.</t>
  </si>
  <si>
    <t>Izvor financiranja 50</t>
  </si>
  <si>
    <t>Izvor financiranja 41</t>
  </si>
  <si>
    <t>41 Prihodi za posebne namjene</t>
  </si>
  <si>
    <t>50 Pomoći - korisnici</t>
  </si>
  <si>
    <t>93 Vlastiti prihoda višak</t>
  </si>
  <si>
    <t>94 Prih. za poseb. namjene višak</t>
  </si>
  <si>
    <t>4 Prihodi za posebne namjene</t>
  </si>
  <si>
    <t>Klasa:400-04/25-01/5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</si>
</sst>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theme="5" tint="-0.249977111117893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9"/>
      <color theme="5" tint="-0.249977111117893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3" fontId="6" fillId="0" borderId="0" xfId="0" applyNumberFormat="1" applyFont="1"/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/>
    <xf numFmtId="4" fontId="6" fillId="0" borderId="1" xfId="0" applyNumberFormat="1" applyFont="1" applyBorder="1"/>
    <xf numFmtId="4" fontId="7" fillId="0" borderId="1" xfId="0" applyNumberFormat="1" applyFont="1" applyBorder="1"/>
    <xf numFmtId="4" fontId="0" fillId="0" borderId="0" xfId="0" applyNumberFormat="1"/>
    <xf numFmtId="2" fontId="7" fillId="0" borderId="1" xfId="0" applyNumberFormat="1" applyFont="1" applyBorder="1"/>
    <xf numFmtId="2" fontId="6" fillId="0" borderId="1" xfId="0" applyNumberFormat="1" applyFont="1" applyBorder="1"/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4" fontId="6" fillId="5" borderId="1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indent="1"/>
    </xf>
    <xf numFmtId="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inden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5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0" fontId="0" fillId="0" borderId="7" xfId="0" applyBorder="1"/>
    <xf numFmtId="0" fontId="13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right"/>
    </xf>
    <xf numFmtId="3" fontId="13" fillId="5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23" fillId="5" borderId="1" xfId="0" quotePrefix="1" applyFont="1" applyFill="1" applyBorder="1" applyAlignment="1">
      <alignment horizontal="left" vertical="center" wrapText="1" indent="1"/>
    </xf>
    <xf numFmtId="0" fontId="23" fillId="5" borderId="1" xfId="0" applyFont="1" applyFill="1" applyBorder="1" applyAlignment="1">
      <alignment horizontal="left" vertical="center" indent="1"/>
    </xf>
    <xf numFmtId="0" fontId="23" fillId="5" borderId="1" xfId="0" applyFont="1" applyFill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4" fontId="10" fillId="6" borderId="1" xfId="0" applyNumberFormat="1" applyFont="1" applyFill="1" applyBorder="1" applyAlignment="1">
      <alignment horizontal="right"/>
    </xf>
    <xf numFmtId="0" fontId="10" fillId="7" borderId="1" xfId="0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right"/>
    </xf>
    <xf numFmtId="0" fontId="17" fillId="5" borderId="1" xfId="0" applyFont="1" applyFill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center" wrapText="1"/>
    </xf>
    <xf numFmtId="4" fontId="10" fillId="5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left" vertical="top" wrapText="1"/>
    </xf>
    <xf numFmtId="4" fontId="9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left" wrapText="1" indent="1"/>
    </xf>
    <xf numFmtId="4" fontId="17" fillId="5" borderId="1" xfId="0" applyNumberFormat="1" applyFont="1" applyFill="1" applyBorder="1" applyAlignment="1">
      <alignment horizontal="right"/>
    </xf>
    <xf numFmtId="1" fontId="13" fillId="5" borderId="1" xfId="0" applyNumberFormat="1" applyFont="1" applyFill="1" applyBorder="1" applyAlignment="1">
      <alignment horizontal="left" vertical="top" wrapText="1"/>
    </xf>
    <xf numFmtId="1" fontId="10" fillId="5" borderId="1" xfId="0" applyNumberFormat="1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wrapText="1" indent="1"/>
    </xf>
    <xf numFmtId="1" fontId="13" fillId="5" borderId="1" xfId="0" applyNumberFormat="1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center" wrapText="1"/>
    </xf>
    <xf numFmtId="4" fontId="6" fillId="7" borderId="1" xfId="0" applyNumberFormat="1" applyFont="1" applyFill="1" applyBorder="1"/>
    <xf numFmtId="4" fontId="21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 indent="1"/>
    </xf>
    <xf numFmtId="0" fontId="0" fillId="0" borderId="9" xfId="0" applyBorder="1"/>
    <xf numFmtId="4" fontId="0" fillId="0" borderId="8" xfId="0" applyNumberFormat="1" applyBorder="1"/>
    <xf numFmtId="2" fontId="0" fillId="0" borderId="8" xfId="0" applyNumberFormat="1" applyBorder="1"/>
    <xf numFmtId="4" fontId="21" fillId="5" borderId="1" xfId="0" applyNumberFormat="1" applyFont="1" applyFill="1" applyBorder="1" applyAlignment="1">
      <alignment horizontal="right" vertical="center" wrapText="1"/>
    </xf>
    <xf numFmtId="4" fontId="21" fillId="5" borderId="1" xfId="0" applyNumberFormat="1" applyFont="1" applyFill="1" applyBorder="1" applyAlignment="1">
      <alignment horizontal="right"/>
    </xf>
    <xf numFmtId="0" fontId="26" fillId="6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/>
    </xf>
    <xf numFmtId="4" fontId="9" fillId="5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1" fillId="0" borderId="0" xfId="0" applyFont="1"/>
    <xf numFmtId="0" fontId="4" fillId="0" borderId="0" xfId="0" applyFont="1" applyAlignment="1">
      <alignment vertical="center"/>
    </xf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7" borderId="1" xfId="0" applyFont="1" applyFill="1" applyBorder="1"/>
    <xf numFmtId="0" fontId="10" fillId="5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7" fillId="5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D4" sqref="D4"/>
    </sheetView>
  </sheetViews>
  <sheetFormatPr defaultRowHeight="15" x14ac:dyDescent="0.25"/>
  <cols>
    <col min="1" max="1" width="9.42578125" customWidth="1"/>
    <col min="2" max="2" width="18" customWidth="1"/>
    <col min="4" max="4" width="13.5703125" customWidth="1"/>
    <col min="5" max="5" width="2.42578125" customWidth="1"/>
    <col min="6" max="9" width="15.140625" customWidth="1"/>
    <col min="10" max="11" width="11.7109375" customWidth="1"/>
  </cols>
  <sheetData>
    <row r="1" spans="1:11" x14ac:dyDescent="0.25">
      <c r="A1" s="12" t="s">
        <v>66</v>
      </c>
      <c r="B1" s="12"/>
      <c r="C1" s="12"/>
    </row>
    <row r="2" spans="1:11" x14ac:dyDescent="0.25">
      <c r="A2" s="2" t="s">
        <v>143</v>
      </c>
      <c r="B2" s="2"/>
      <c r="C2" s="2"/>
    </row>
    <row r="3" spans="1:11" x14ac:dyDescent="0.25">
      <c r="A3" s="2"/>
      <c r="B3" s="2"/>
      <c r="C3" s="2"/>
    </row>
    <row r="4" spans="1:11" x14ac:dyDescent="0.25">
      <c r="A4" s="127" t="s">
        <v>220</v>
      </c>
      <c r="B4" s="127"/>
      <c r="C4" s="127"/>
    </row>
    <row r="5" spans="1:11" x14ac:dyDescent="0.25">
      <c r="A5" s="127" t="s">
        <v>211</v>
      </c>
      <c r="B5" s="127"/>
      <c r="C5" s="127"/>
    </row>
    <row r="6" spans="1:11" x14ac:dyDescent="0.25">
      <c r="A6" s="127" t="s">
        <v>212</v>
      </c>
      <c r="B6" s="127"/>
      <c r="C6" s="127"/>
    </row>
    <row r="7" spans="1:11" ht="9" customHeight="1" x14ac:dyDescent="0.25"/>
    <row r="8" spans="1:11" ht="18.75" customHeight="1" x14ac:dyDescent="0.25">
      <c r="A8" s="138" t="s">
        <v>210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 ht="7.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1" ht="15" customHeight="1" x14ac:dyDescent="0.25">
      <c r="A10" s="142" t="s">
        <v>134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ht="6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1" ht="15" customHeight="1" x14ac:dyDescent="0.25">
      <c r="A12" s="142" t="s">
        <v>202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ht="15" customHeight="1" x14ac:dyDescent="0.25">
      <c r="A13" s="143"/>
      <c r="B13" s="144"/>
      <c r="C13" s="144"/>
      <c r="D13" s="144"/>
      <c r="E13" s="144"/>
      <c r="F13" s="144"/>
      <c r="G13" s="144"/>
      <c r="H13" s="144"/>
      <c r="I13" s="144"/>
      <c r="J13" s="144"/>
      <c r="K13" s="144"/>
    </row>
    <row r="14" spans="1:11" ht="15" customHeight="1" x14ac:dyDescent="0.25">
      <c r="A14" s="145" t="s">
        <v>203</v>
      </c>
      <c r="B14" s="146"/>
      <c r="C14" s="146"/>
      <c r="D14" s="146"/>
      <c r="E14" s="106"/>
      <c r="F14" s="106"/>
      <c r="G14" s="106"/>
      <c r="H14" s="106"/>
      <c r="I14" s="106"/>
      <c r="J14" s="106"/>
      <c r="K14" s="106"/>
    </row>
    <row r="15" spans="1:11" ht="36" x14ac:dyDescent="0.25">
      <c r="A15" s="133" t="s">
        <v>135</v>
      </c>
      <c r="B15" s="133"/>
      <c r="C15" s="133"/>
      <c r="D15" s="133"/>
      <c r="E15" s="133"/>
      <c r="F15" s="125" t="s">
        <v>198</v>
      </c>
      <c r="G15" s="125" t="s">
        <v>188</v>
      </c>
      <c r="H15" s="125" t="s">
        <v>189</v>
      </c>
      <c r="I15" s="125" t="s">
        <v>199</v>
      </c>
      <c r="J15" s="125" t="s">
        <v>136</v>
      </c>
      <c r="K15" s="125" t="s">
        <v>136</v>
      </c>
    </row>
    <row r="16" spans="1:11" x14ac:dyDescent="0.25">
      <c r="A16" s="134">
        <v>1</v>
      </c>
      <c r="B16" s="135"/>
      <c r="C16" s="135"/>
      <c r="D16" s="135"/>
      <c r="E16" s="135"/>
      <c r="F16" s="124">
        <v>2</v>
      </c>
      <c r="G16" s="124">
        <v>3</v>
      </c>
      <c r="H16" s="124">
        <v>4</v>
      </c>
      <c r="I16" s="124">
        <v>5</v>
      </c>
      <c r="J16" s="124" t="s">
        <v>161</v>
      </c>
      <c r="K16" s="124" t="s">
        <v>162</v>
      </c>
    </row>
    <row r="17" spans="1:11" x14ac:dyDescent="0.25">
      <c r="A17" s="141" t="s">
        <v>137</v>
      </c>
      <c r="B17" s="141"/>
      <c r="C17" s="141"/>
      <c r="D17" s="141"/>
      <c r="E17" s="141"/>
      <c r="F17" s="15">
        <v>467046.15</v>
      </c>
      <c r="G17" s="15">
        <v>570335.97</v>
      </c>
      <c r="H17" s="15">
        <v>570335.97</v>
      </c>
      <c r="I17" s="15">
        <v>561659.23</v>
      </c>
      <c r="J17" s="15">
        <f>SUM(I17/F17*100)</f>
        <v>120.25775825365437</v>
      </c>
      <c r="K17" s="15">
        <f>SUM(I17/H17*100)</f>
        <v>98.478661621149371</v>
      </c>
    </row>
    <row r="18" spans="1:11" x14ac:dyDescent="0.25">
      <c r="A18" s="141" t="s">
        <v>138</v>
      </c>
      <c r="B18" s="141"/>
      <c r="C18" s="141"/>
      <c r="D18" s="141"/>
      <c r="E18" s="141"/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140" t="s">
        <v>0</v>
      </c>
      <c r="B19" s="140"/>
      <c r="C19" s="140"/>
      <c r="D19" s="140"/>
      <c r="E19" s="140"/>
      <c r="F19" s="120">
        <f>SUM(F17:F18)</f>
        <v>467046.15</v>
      </c>
      <c r="G19" s="120">
        <f>SUM(G17:G18)</f>
        <v>570335.97</v>
      </c>
      <c r="H19" s="120">
        <f>SUM(H17:H18)</f>
        <v>570335.97</v>
      </c>
      <c r="I19" s="120">
        <f>SUM(I17:I18)</f>
        <v>561659.23</v>
      </c>
      <c r="J19" s="120">
        <f>SUM(I19/F19)*100</f>
        <v>120.25775825365437</v>
      </c>
      <c r="K19" s="120">
        <f>SUM(I19/G19*100)</f>
        <v>98.478661621149371</v>
      </c>
    </row>
    <row r="20" spans="1:11" x14ac:dyDescent="0.25">
      <c r="A20" s="141" t="s">
        <v>139</v>
      </c>
      <c r="B20" s="141"/>
      <c r="C20" s="141"/>
      <c r="D20" s="141"/>
      <c r="E20" s="141"/>
      <c r="F20" s="15">
        <v>447146.97</v>
      </c>
      <c r="G20" s="15">
        <v>569652.46</v>
      </c>
      <c r="H20" s="15">
        <v>569652.46</v>
      </c>
      <c r="I20" s="15">
        <v>561264.99</v>
      </c>
      <c r="J20" s="15">
        <f>SUM(I20/F20*100)</f>
        <v>125.52136716927771</v>
      </c>
      <c r="K20" s="15">
        <f>SUM(I20/G20*100)</f>
        <v>98.527616294327956</v>
      </c>
    </row>
    <row r="21" spans="1:11" x14ac:dyDescent="0.25">
      <c r="A21" s="141" t="s">
        <v>140</v>
      </c>
      <c r="B21" s="141"/>
      <c r="C21" s="141"/>
      <c r="D21" s="141"/>
      <c r="E21" s="141"/>
      <c r="F21" s="15">
        <v>20005</v>
      </c>
      <c r="G21" s="15">
        <v>686.2</v>
      </c>
      <c r="H21" s="15">
        <v>686.2</v>
      </c>
      <c r="I21" s="15">
        <v>739.55</v>
      </c>
      <c r="J21" s="15">
        <f>SUM(I21/F21*100)</f>
        <v>3.696825793551612</v>
      </c>
      <c r="K21" s="15">
        <f>SUM(I21/G21*100)</f>
        <v>107.77470125327891</v>
      </c>
    </row>
    <row r="22" spans="1:11" x14ac:dyDescent="0.25">
      <c r="A22" s="140" t="s">
        <v>1</v>
      </c>
      <c r="B22" s="140"/>
      <c r="C22" s="140"/>
      <c r="D22" s="140"/>
      <c r="E22" s="140"/>
      <c r="F22" s="120">
        <f>SUM(F20:F21)</f>
        <v>467151.97</v>
      </c>
      <c r="G22" s="120">
        <f>SUM(G20:G21)</f>
        <v>570338.65999999992</v>
      </c>
      <c r="H22" s="120">
        <f>SUM(H20:H21)</f>
        <v>570338.65999999992</v>
      </c>
      <c r="I22" s="120">
        <f>SUM(I20:I21)</f>
        <v>562004.54</v>
      </c>
      <c r="J22" s="120">
        <f>SUM(I22/F22*100)</f>
        <v>120.30443540674784</v>
      </c>
      <c r="K22" s="120">
        <f>SUM(I22/H22*100)</f>
        <v>98.538741876624698</v>
      </c>
    </row>
    <row r="23" spans="1:11" x14ac:dyDescent="0.25">
      <c r="A23" s="140" t="s">
        <v>2</v>
      </c>
      <c r="B23" s="140"/>
      <c r="C23" s="140"/>
      <c r="D23" s="140"/>
      <c r="E23" s="140"/>
      <c r="F23" s="120">
        <f>SUM(F19-F22)</f>
        <v>-105.81999999994878</v>
      </c>
      <c r="G23" s="120">
        <f>SUM(G19-G22)</f>
        <v>-2.6899999999441206</v>
      </c>
      <c r="H23" s="120">
        <f>SUM(H19-H22)</f>
        <v>-2.6899999999441206</v>
      </c>
      <c r="I23" s="120">
        <f>SUM(I19-I22)</f>
        <v>-345.31000000005588</v>
      </c>
      <c r="J23" s="120">
        <f>SUM(I23/F23*100)</f>
        <v>326.31827631848711</v>
      </c>
      <c r="K23" s="120">
        <f>SUM(I23/G23*100)</f>
        <v>12836.80297424643</v>
      </c>
    </row>
    <row r="24" spans="1:11" ht="17.25" customHeight="1" x14ac:dyDescent="0.25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  <row r="25" spans="1:11" x14ac:dyDescent="0.25">
      <c r="A25" s="136" t="s">
        <v>204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</row>
    <row r="26" spans="1:11" ht="37.5" customHeight="1" x14ac:dyDescent="0.25">
      <c r="A26" s="133" t="s">
        <v>135</v>
      </c>
      <c r="B26" s="133"/>
      <c r="C26" s="133"/>
      <c r="D26" s="133"/>
      <c r="E26" s="133"/>
      <c r="F26" s="125" t="s">
        <v>198</v>
      </c>
      <c r="G26" s="125" t="s">
        <v>188</v>
      </c>
      <c r="H26" s="125" t="s">
        <v>189</v>
      </c>
      <c r="I26" s="125" t="s">
        <v>199</v>
      </c>
      <c r="J26" s="125" t="s">
        <v>136</v>
      </c>
      <c r="K26" s="125" t="s">
        <v>136</v>
      </c>
    </row>
    <row r="27" spans="1:11" x14ac:dyDescent="0.25">
      <c r="A27" s="134">
        <v>1</v>
      </c>
      <c r="B27" s="135"/>
      <c r="C27" s="135"/>
      <c r="D27" s="135"/>
      <c r="E27" s="135"/>
      <c r="F27" s="124">
        <v>2</v>
      </c>
      <c r="G27" s="124">
        <v>3</v>
      </c>
      <c r="H27" s="124">
        <v>4</v>
      </c>
      <c r="I27" s="124">
        <v>5</v>
      </c>
      <c r="J27" s="124" t="s">
        <v>161</v>
      </c>
      <c r="K27" s="124" t="s">
        <v>162</v>
      </c>
    </row>
    <row r="28" spans="1:11" ht="15" customHeight="1" x14ac:dyDescent="0.25">
      <c r="A28" s="130" t="s">
        <v>141</v>
      </c>
      <c r="B28" s="130"/>
      <c r="C28" s="130"/>
      <c r="D28" s="130"/>
      <c r="E28" s="130"/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</row>
    <row r="29" spans="1:11" ht="15" customHeight="1" x14ac:dyDescent="0.25">
      <c r="A29" s="130" t="s">
        <v>142</v>
      </c>
      <c r="B29" s="130"/>
      <c r="C29" s="130"/>
      <c r="D29" s="130"/>
      <c r="E29" s="130"/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1:11" ht="15" customHeight="1" x14ac:dyDescent="0.25">
      <c r="A30" s="131" t="s">
        <v>205</v>
      </c>
      <c r="B30" s="131"/>
      <c r="C30" s="131"/>
      <c r="D30" s="131"/>
      <c r="E30" s="131"/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</row>
    <row r="31" spans="1:11" ht="15" customHeight="1" x14ac:dyDescent="0.25">
      <c r="A31" s="130" t="s">
        <v>206</v>
      </c>
      <c r="B31" s="130"/>
      <c r="C31" s="130"/>
      <c r="D31" s="130"/>
      <c r="E31" s="130"/>
      <c r="F31" s="123">
        <v>108.51</v>
      </c>
      <c r="G31" s="123">
        <v>2.69</v>
      </c>
      <c r="H31" s="123">
        <v>2.69</v>
      </c>
      <c r="I31" s="123">
        <v>2.69</v>
      </c>
      <c r="J31" s="123">
        <f>SUM(I31/F31*100)</f>
        <v>2.479034190397198</v>
      </c>
      <c r="K31" s="123">
        <f>SUM(I31/H31*100)</f>
        <v>100</v>
      </c>
    </row>
    <row r="32" spans="1:11" ht="15" customHeight="1" x14ac:dyDescent="0.25">
      <c r="A32" s="130" t="s">
        <v>207</v>
      </c>
      <c r="B32" s="130"/>
      <c r="C32" s="130"/>
      <c r="D32" s="130"/>
      <c r="E32" s="130"/>
      <c r="F32" s="94">
        <v>2.69</v>
      </c>
      <c r="G32" s="94">
        <v>0</v>
      </c>
      <c r="H32" s="94">
        <v>0</v>
      </c>
      <c r="I32" s="94">
        <f>SUM(I23+I31)</f>
        <v>-342.62000000005588</v>
      </c>
      <c r="J32" s="94">
        <f>SUM(I32/F32*100)</f>
        <v>-12736.802973979773</v>
      </c>
      <c r="K32" s="94">
        <v>0</v>
      </c>
    </row>
    <row r="33" spans="1:11" ht="15" customHeight="1" x14ac:dyDescent="0.25">
      <c r="A33" s="131" t="s">
        <v>208</v>
      </c>
      <c r="B33" s="131"/>
      <c r="C33" s="131"/>
      <c r="D33" s="131"/>
      <c r="E33" s="131"/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</row>
    <row r="34" spans="1:11" ht="15" customHeight="1" x14ac:dyDescent="0.25">
      <c r="A34" s="132" t="s">
        <v>209</v>
      </c>
      <c r="B34" s="132"/>
      <c r="C34" s="132"/>
      <c r="D34" s="132"/>
      <c r="E34" s="132"/>
      <c r="F34" s="121">
        <v>2.69</v>
      </c>
      <c r="G34" s="121">
        <v>0</v>
      </c>
      <c r="H34" s="121">
        <v>0</v>
      </c>
      <c r="I34" s="121">
        <v>-342.62</v>
      </c>
      <c r="J34" s="121">
        <f>SUM(I34)/F34*100</f>
        <v>-12736.802973977696</v>
      </c>
      <c r="K34" s="121">
        <v>0</v>
      </c>
    </row>
    <row r="35" spans="1:11" ht="24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25">
    <mergeCell ref="A8:K8"/>
    <mergeCell ref="A19:E19"/>
    <mergeCell ref="A20:E20"/>
    <mergeCell ref="A21:E21"/>
    <mergeCell ref="A23:E23"/>
    <mergeCell ref="A10:K10"/>
    <mergeCell ref="A12:K12"/>
    <mergeCell ref="A13:K13"/>
    <mergeCell ref="A16:E16"/>
    <mergeCell ref="A15:E15"/>
    <mergeCell ref="A17:E17"/>
    <mergeCell ref="A18:E18"/>
    <mergeCell ref="A14:D14"/>
    <mergeCell ref="A22:E22"/>
    <mergeCell ref="A24:K24"/>
    <mergeCell ref="A32:E32"/>
    <mergeCell ref="A33:E33"/>
    <mergeCell ref="A34:E34"/>
    <mergeCell ref="A26:E26"/>
    <mergeCell ref="A27:E27"/>
    <mergeCell ref="A25:K25"/>
    <mergeCell ref="A28:E28"/>
    <mergeCell ref="A29:E29"/>
    <mergeCell ref="A30:E30"/>
    <mergeCell ref="A31:E31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6"/>
  <sheetViews>
    <sheetView topLeftCell="A70" workbookViewId="0">
      <selection activeCell="E100" sqref="E100"/>
    </sheetView>
  </sheetViews>
  <sheetFormatPr defaultRowHeight="15" x14ac:dyDescent="0.25"/>
  <cols>
    <col min="1" max="4" width="5.140625" customWidth="1"/>
    <col min="5" max="5" width="41.5703125" customWidth="1"/>
    <col min="6" max="6" width="15" customWidth="1"/>
    <col min="7" max="9" width="15.140625" customWidth="1"/>
    <col min="10" max="11" width="8.7109375" customWidth="1"/>
    <col min="13" max="13" width="10.140625" bestFit="1" customWidth="1"/>
  </cols>
  <sheetData>
    <row r="1" spans="1:11" ht="24.75" customHeight="1" x14ac:dyDescent="0.25">
      <c r="A1" s="149" t="s">
        <v>134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5" customHeight="1" x14ac:dyDescent="0.25">
      <c r="A2" s="149" t="s">
        <v>149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31.5" customHeight="1" x14ac:dyDescent="0.25">
      <c r="A3" s="149" t="s">
        <v>146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38.25" customHeight="1" x14ac:dyDescent="0.25">
      <c r="A4" s="148" t="s">
        <v>135</v>
      </c>
      <c r="B4" s="148"/>
      <c r="C4" s="148"/>
      <c r="D4" s="148"/>
      <c r="E4" s="148"/>
      <c r="F4" s="126" t="s">
        <v>198</v>
      </c>
      <c r="G4" s="126" t="s">
        <v>188</v>
      </c>
      <c r="H4" s="126" t="s">
        <v>189</v>
      </c>
      <c r="I4" s="126" t="s">
        <v>199</v>
      </c>
      <c r="J4" s="126" t="s">
        <v>136</v>
      </c>
      <c r="K4" s="126" t="s">
        <v>136</v>
      </c>
    </row>
    <row r="5" spans="1:11" x14ac:dyDescent="0.25">
      <c r="A5" s="150">
        <v>1</v>
      </c>
      <c r="B5" s="151"/>
      <c r="C5" s="151"/>
      <c r="D5" s="151"/>
      <c r="E5" s="152"/>
      <c r="F5" s="1">
        <v>2</v>
      </c>
      <c r="G5" s="1">
        <v>3</v>
      </c>
      <c r="H5" s="1">
        <v>4</v>
      </c>
      <c r="I5" s="1">
        <v>5</v>
      </c>
      <c r="J5" s="9" t="s">
        <v>161</v>
      </c>
      <c r="K5" s="9" t="s">
        <v>162</v>
      </c>
    </row>
    <row r="6" spans="1:11" x14ac:dyDescent="0.25">
      <c r="A6" s="21"/>
      <c r="B6" s="21"/>
      <c r="C6" s="21"/>
      <c r="D6" s="21"/>
      <c r="E6" s="22" t="s">
        <v>144</v>
      </c>
      <c r="F6" s="29">
        <f>SUM(F7)</f>
        <v>467046.14999999997</v>
      </c>
      <c r="G6" s="29">
        <f>SUM(G7)</f>
        <v>570335.97</v>
      </c>
      <c r="H6" s="29">
        <f>SUM(H7)</f>
        <v>570335.97</v>
      </c>
      <c r="I6" s="29">
        <f>SUM(I7)</f>
        <v>561659.23</v>
      </c>
      <c r="J6" s="29">
        <f>SUM(I6/F6*100)</f>
        <v>120.25775825365439</v>
      </c>
      <c r="K6" s="29">
        <f t="shared" ref="K6:K8" si="0">SUM(I6/H6*100)</f>
        <v>98.478661621149371</v>
      </c>
    </row>
    <row r="7" spans="1:11" x14ac:dyDescent="0.25">
      <c r="A7" s="23">
        <v>6</v>
      </c>
      <c r="B7" s="21"/>
      <c r="C7" s="21"/>
      <c r="D7" s="21"/>
      <c r="E7" s="22" t="s">
        <v>145</v>
      </c>
      <c r="F7" s="29">
        <f>SUM(F8+F12+F19+F22)</f>
        <v>467046.14999999997</v>
      </c>
      <c r="G7" s="29">
        <f>SUM(G8+G12+G19+G22)</f>
        <v>570335.97</v>
      </c>
      <c r="H7" s="29">
        <f>SUM(G7)</f>
        <v>570335.97</v>
      </c>
      <c r="I7" s="29">
        <f>SUM(I8+I12+I19+I22)</f>
        <v>561659.23</v>
      </c>
      <c r="J7" s="29">
        <f>SUM(I7/F7*100)</f>
        <v>120.25775825365439</v>
      </c>
      <c r="K7" s="29">
        <f t="shared" si="0"/>
        <v>98.478661621149371</v>
      </c>
    </row>
    <row r="8" spans="1:11" x14ac:dyDescent="0.25">
      <c r="A8" s="24"/>
      <c r="B8" s="24">
        <v>63</v>
      </c>
      <c r="C8" s="24"/>
      <c r="D8" s="24"/>
      <c r="E8" s="4" t="s">
        <v>3</v>
      </c>
      <c r="F8" s="25">
        <f>SUM(F9)</f>
        <v>363591.2</v>
      </c>
      <c r="G8" s="25">
        <v>426900.61</v>
      </c>
      <c r="H8" s="25">
        <v>426900.61</v>
      </c>
      <c r="I8" s="25">
        <f>SUM(I9)</f>
        <v>421665.17</v>
      </c>
      <c r="J8" s="25">
        <f t="shared" ref="J8:J10" si="1">SUM(I8/F8*100)</f>
        <v>115.97232551282868</v>
      </c>
      <c r="K8" s="25">
        <f t="shared" si="0"/>
        <v>98.773616181996076</v>
      </c>
    </row>
    <row r="9" spans="1:11" x14ac:dyDescent="0.25">
      <c r="A9" s="26"/>
      <c r="B9" s="26"/>
      <c r="C9" s="26">
        <v>636</v>
      </c>
      <c r="D9" s="26"/>
      <c r="E9" s="5" t="s">
        <v>6</v>
      </c>
      <c r="F9" s="27">
        <f>SUM(F10:F11)</f>
        <v>363591.2</v>
      </c>
      <c r="G9" s="27">
        <f>SUM(G10:G11)</f>
        <v>0</v>
      </c>
      <c r="H9" s="27">
        <v>0</v>
      </c>
      <c r="I9" s="27">
        <f>SUM(I10:I11)</f>
        <v>421665.17</v>
      </c>
      <c r="J9" s="27">
        <f t="shared" si="1"/>
        <v>115.97232551282868</v>
      </c>
      <c r="K9" s="27">
        <v>0</v>
      </c>
    </row>
    <row r="10" spans="1:11" x14ac:dyDescent="0.25">
      <c r="A10" s="26"/>
      <c r="B10" s="26"/>
      <c r="C10" s="26"/>
      <c r="D10" s="26">
        <v>6361</v>
      </c>
      <c r="E10" s="5" t="s">
        <v>7</v>
      </c>
      <c r="F10" s="27">
        <v>362696.24</v>
      </c>
      <c r="G10" s="27">
        <v>0</v>
      </c>
      <c r="H10" s="27">
        <v>0</v>
      </c>
      <c r="I10" s="27">
        <v>420925.62</v>
      </c>
      <c r="J10" s="27">
        <f t="shared" si="1"/>
        <v>116.05458606353349</v>
      </c>
      <c r="K10" s="27">
        <v>0</v>
      </c>
    </row>
    <row r="11" spans="1:11" x14ac:dyDescent="0.25">
      <c r="A11" s="26"/>
      <c r="B11" s="26"/>
      <c r="C11" s="26"/>
      <c r="D11" s="26">
        <v>6362</v>
      </c>
      <c r="E11" s="5" t="s">
        <v>8</v>
      </c>
      <c r="F11" s="27">
        <v>894.96</v>
      </c>
      <c r="G11" s="27">
        <v>0</v>
      </c>
      <c r="H11" s="27">
        <v>0</v>
      </c>
      <c r="I11" s="27">
        <v>739.55</v>
      </c>
      <c r="J11" s="27">
        <f>SUM(I11/F11*100)</f>
        <v>82.634978099579854</v>
      </c>
      <c r="K11" s="27">
        <v>0</v>
      </c>
    </row>
    <row r="12" spans="1:11" x14ac:dyDescent="0.25">
      <c r="A12" s="24"/>
      <c r="B12" s="24">
        <v>64</v>
      </c>
      <c r="C12" s="24"/>
      <c r="D12" s="24"/>
      <c r="E12" s="4" t="s">
        <v>4</v>
      </c>
      <c r="F12" s="25">
        <f>SUM(F13+F17)</f>
        <v>748.97</v>
      </c>
      <c r="G12" s="25">
        <v>681</v>
      </c>
      <c r="H12" s="25">
        <f>SUM(G12)</f>
        <v>681</v>
      </c>
      <c r="I12" s="25">
        <f>SUM(I13+I17)</f>
        <v>573.67999999999995</v>
      </c>
      <c r="J12" s="25">
        <f>SUM(I12/F12*100)</f>
        <v>76.595858312081916</v>
      </c>
      <c r="K12" s="25">
        <f>SUM(I12/H12*100)</f>
        <v>84.240822320117474</v>
      </c>
    </row>
    <row r="13" spans="1:11" x14ac:dyDescent="0.25">
      <c r="A13" s="26"/>
      <c r="B13" s="26"/>
      <c r="C13" s="26">
        <v>641</v>
      </c>
      <c r="D13" s="26"/>
      <c r="E13" s="5" t="s">
        <v>9</v>
      </c>
      <c r="F13" s="27">
        <f>SUM(F14:F16)</f>
        <v>0.73</v>
      </c>
      <c r="G13" s="27">
        <f>SUM(G14:G16)</f>
        <v>0</v>
      </c>
      <c r="H13" s="27">
        <f>SUM(H14:H16)</f>
        <v>0</v>
      </c>
      <c r="I13" s="27">
        <f>SUM(I14:I16)</f>
        <v>0.56000000000000005</v>
      </c>
      <c r="J13" s="27">
        <f>SUM(I13/F13)*100</f>
        <v>76.712328767123296</v>
      </c>
      <c r="K13" s="27">
        <v>0</v>
      </c>
    </row>
    <row r="14" spans="1:11" x14ac:dyDescent="0.25">
      <c r="A14" s="26"/>
      <c r="B14" s="26"/>
      <c r="C14" s="26"/>
      <c r="D14" s="26">
        <v>6413</v>
      </c>
      <c r="E14" s="5" t="s">
        <v>10</v>
      </c>
      <c r="F14" s="27">
        <v>0.73</v>
      </c>
      <c r="G14" s="27">
        <v>0</v>
      </c>
      <c r="H14" s="27">
        <v>0</v>
      </c>
      <c r="I14" s="27">
        <v>0.56000000000000005</v>
      </c>
      <c r="J14" s="27">
        <f>SUM(I14/F14*100)</f>
        <v>76.712328767123296</v>
      </c>
      <c r="K14" s="27">
        <v>0</v>
      </c>
    </row>
    <row r="15" spans="1:11" x14ac:dyDescent="0.25">
      <c r="A15" s="26"/>
      <c r="B15" s="26"/>
      <c r="C15" s="26"/>
      <c r="D15" s="26">
        <v>6416</v>
      </c>
      <c r="E15" s="5" t="s">
        <v>65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x14ac:dyDescent="0.25">
      <c r="A16" s="26"/>
      <c r="B16" s="26"/>
      <c r="C16" s="26"/>
      <c r="D16" s="26">
        <v>6419</v>
      </c>
      <c r="E16" s="5" t="s">
        <v>69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x14ac:dyDescent="0.25">
      <c r="A17" s="26"/>
      <c r="B17" s="26"/>
      <c r="C17" s="26">
        <v>642</v>
      </c>
      <c r="D17" s="26"/>
      <c r="E17" s="5" t="s">
        <v>72</v>
      </c>
      <c r="F17" s="27">
        <f>SUM(F18)</f>
        <v>748.24</v>
      </c>
      <c r="G17" s="27">
        <f>SUM(G18)</f>
        <v>0</v>
      </c>
      <c r="H17" s="27">
        <f>SUM(H18)</f>
        <v>0</v>
      </c>
      <c r="I17" s="27">
        <f>SUM(I18)</f>
        <v>573.12</v>
      </c>
      <c r="J17" s="27">
        <f>SUM(I17/F17*100)</f>
        <v>76.59574468085107</v>
      </c>
      <c r="K17" s="27">
        <v>0</v>
      </c>
    </row>
    <row r="18" spans="1:11" x14ac:dyDescent="0.25">
      <c r="A18" s="26"/>
      <c r="B18" s="26"/>
      <c r="C18" s="26"/>
      <c r="D18" s="26">
        <v>6422</v>
      </c>
      <c r="E18" s="5" t="s">
        <v>73</v>
      </c>
      <c r="F18" s="27">
        <v>748.24</v>
      </c>
      <c r="G18" s="27">
        <v>0</v>
      </c>
      <c r="H18" s="27">
        <v>0</v>
      </c>
      <c r="I18" s="27">
        <v>573.12</v>
      </c>
      <c r="J18" s="27">
        <f>SUM(I18/F18*100)</f>
        <v>76.59574468085107</v>
      </c>
      <c r="K18" s="27">
        <v>0</v>
      </c>
    </row>
    <row r="19" spans="1:11" x14ac:dyDescent="0.25">
      <c r="A19" s="24"/>
      <c r="B19" s="24">
        <v>65</v>
      </c>
      <c r="C19" s="24"/>
      <c r="D19" s="24"/>
      <c r="E19" s="4" t="s">
        <v>58</v>
      </c>
      <c r="F19" s="25">
        <f t="shared" ref="F19:I20" si="2">SUM(F20)</f>
        <v>2517.86</v>
      </c>
      <c r="G19" s="25">
        <v>2340.67</v>
      </c>
      <c r="H19" s="25">
        <f>SUM(G19)</f>
        <v>2340.67</v>
      </c>
      <c r="I19" s="25">
        <f t="shared" si="2"/>
        <v>2265.7199999999998</v>
      </c>
      <c r="J19" s="25">
        <f>SUM(I19/F19*100)</f>
        <v>89.985940441486008</v>
      </c>
      <c r="K19" s="25">
        <f t="shared" ref="K19:K22" si="3">SUM(I19/H19*100)</f>
        <v>96.797925380339805</v>
      </c>
    </row>
    <row r="20" spans="1:11" x14ac:dyDescent="0.25">
      <c r="A20" s="26"/>
      <c r="B20" s="26"/>
      <c r="C20" s="26">
        <v>652</v>
      </c>
      <c r="D20" s="26"/>
      <c r="E20" s="5" t="s">
        <v>11</v>
      </c>
      <c r="F20" s="27">
        <f>SUM(F21)</f>
        <v>2517.86</v>
      </c>
      <c r="G20" s="27">
        <f t="shared" si="2"/>
        <v>0</v>
      </c>
      <c r="H20" s="27">
        <f t="shared" si="2"/>
        <v>0</v>
      </c>
      <c r="I20" s="27">
        <f t="shared" si="2"/>
        <v>2265.7199999999998</v>
      </c>
      <c r="J20" s="27">
        <f>SUM(I20/F20*100)</f>
        <v>89.985940441486008</v>
      </c>
      <c r="K20" s="27">
        <v>0</v>
      </c>
    </row>
    <row r="21" spans="1:11" x14ac:dyDescent="0.25">
      <c r="A21" s="26"/>
      <c r="B21" s="26"/>
      <c r="C21" s="26"/>
      <c r="D21" s="26">
        <v>6526</v>
      </c>
      <c r="E21" s="5" t="s">
        <v>5</v>
      </c>
      <c r="F21" s="27">
        <v>2517.86</v>
      </c>
      <c r="G21" s="27">
        <v>0</v>
      </c>
      <c r="H21" s="27">
        <v>0</v>
      </c>
      <c r="I21" s="27">
        <v>2265.7199999999998</v>
      </c>
      <c r="J21" s="27">
        <f>SUM(I20/F20*100)</f>
        <v>89.985940441486008</v>
      </c>
      <c r="K21" s="27">
        <v>0</v>
      </c>
    </row>
    <row r="22" spans="1:11" x14ac:dyDescent="0.25">
      <c r="A22" s="24"/>
      <c r="B22" s="24">
        <v>67</v>
      </c>
      <c r="C22" s="24"/>
      <c r="D22" s="24"/>
      <c r="E22" s="4" t="s">
        <v>12</v>
      </c>
      <c r="F22" s="25">
        <f>SUM(F23)</f>
        <v>100188.12</v>
      </c>
      <c r="G22" s="25">
        <v>140413.69</v>
      </c>
      <c r="H22" s="25">
        <v>140413.69</v>
      </c>
      <c r="I22" s="25">
        <f>SUM(I23)</f>
        <v>137154.66</v>
      </c>
      <c r="J22" s="25">
        <f>I22/F22*100</f>
        <v>136.89712912069817</v>
      </c>
      <c r="K22" s="25">
        <f t="shared" si="3"/>
        <v>97.678979877247002</v>
      </c>
    </row>
    <row r="23" spans="1:11" x14ac:dyDescent="0.25">
      <c r="A23" s="26"/>
      <c r="B23" s="26"/>
      <c r="C23" s="26">
        <v>671</v>
      </c>
      <c r="D23" s="26"/>
      <c r="E23" s="5" t="s">
        <v>13</v>
      </c>
      <c r="F23" s="27">
        <f>SUM(F24:F25)</f>
        <v>100188.12</v>
      </c>
      <c r="G23" s="27">
        <v>0</v>
      </c>
      <c r="H23" s="27">
        <v>0</v>
      </c>
      <c r="I23" s="27">
        <f>SUM(I24:I25)</f>
        <v>137154.66</v>
      </c>
      <c r="J23" s="27">
        <f>SUM(I23/F23)*100</f>
        <v>136.89712912069817</v>
      </c>
      <c r="K23" s="27">
        <v>0</v>
      </c>
    </row>
    <row r="24" spans="1:11" x14ac:dyDescent="0.25">
      <c r="A24" s="26"/>
      <c r="B24" s="26"/>
      <c r="C24" s="26"/>
      <c r="D24" s="26">
        <v>6711</v>
      </c>
      <c r="E24" s="5" t="s">
        <v>14</v>
      </c>
      <c r="F24" s="27">
        <v>81078.080000000002</v>
      </c>
      <c r="G24" s="27">
        <v>0</v>
      </c>
      <c r="H24" s="27">
        <v>0</v>
      </c>
      <c r="I24" s="27">
        <v>137154.66</v>
      </c>
      <c r="J24" s="27">
        <f>SUM(I24/F24*100)</f>
        <v>169.1636753115022</v>
      </c>
      <c r="K24" s="27">
        <v>0</v>
      </c>
    </row>
    <row r="25" spans="1:11" x14ac:dyDescent="0.25">
      <c r="A25" s="26"/>
      <c r="B25" s="26"/>
      <c r="C25" s="26"/>
      <c r="D25" s="26">
        <v>6712</v>
      </c>
      <c r="E25" s="5" t="s">
        <v>15</v>
      </c>
      <c r="F25" s="27">
        <v>19110.04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pans="1:11" x14ac:dyDescent="0.25">
      <c r="A26" s="129"/>
      <c r="B26" s="129"/>
      <c r="C26" s="129"/>
      <c r="D26" s="129"/>
      <c r="E26" s="129"/>
    </row>
    <row r="28" spans="1:11" ht="36" x14ac:dyDescent="0.25">
      <c r="A28" s="148" t="s">
        <v>135</v>
      </c>
      <c r="B28" s="148"/>
      <c r="C28" s="148"/>
      <c r="D28" s="148"/>
      <c r="E28" s="148"/>
      <c r="F28" s="126" t="s">
        <v>198</v>
      </c>
      <c r="G28" s="126" t="s">
        <v>188</v>
      </c>
      <c r="H28" s="126" t="s">
        <v>189</v>
      </c>
      <c r="I28" s="126" t="s">
        <v>199</v>
      </c>
      <c r="J28" s="126" t="s">
        <v>136</v>
      </c>
      <c r="K28" s="126" t="s">
        <v>136</v>
      </c>
    </row>
    <row r="29" spans="1:11" x14ac:dyDescent="0.25">
      <c r="A29" s="147">
        <v>1</v>
      </c>
      <c r="B29" s="147"/>
      <c r="C29" s="147"/>
      <c r="D29" s="147"/>
      <c r="E29" s="147"/>
      <c r="F29" s="1">
        <v>2</v>
      </c>
      <c r="G29" s="1">
        <v>3</v>
      </c>
      <c r="H29" s="1">
        <v>4</v>
      </c>
      <c r="I29" s="1">
        <v>5</v>
      </c>
      <c r="J29" s="9" t="s">
        <v>161</v>
      </c>
      <c r="K29" s="9" t="s">
        <v>162</v>
      </c>
    </row>
    <row r="30" spans="1:11" x14ac:dyDescent="0.25">
      <c r="A30" s="21"/>
      <c r="B30" s="21"/>
      <c r="C30" s="21"/>
      <c r="D30" s="21"/>
      <c r="E30" s="23" t="s">
        <v>129</v>
      </c>
      <c r="F30" s="29">
        <f>SUM(F31+F80)</f>
        <v>467151.97000000003</v>
      </c>
      <c r="G30" s="29">
        <f>SUM(G31+G80)</f>
        <v>570338.65999999992</v>
      </c>
      <c r="H30" s="29">
        <f>SUM(H31+H80)</f>
        <v>570338.65999999992</v>
      </c>
      <c r="I30" s="29">
        <f>SUM(I31+I80)</f>
        <v>562004.54</v>
      </c>
      <c r="J30" s="30">
        <f t="shared" ref="J30:J40" si="4">SUM(I30/F30*100)</f>
        <v>120.30443540674783</v>
      </c>
      <c r="K30" s="30">
        <f>SUM(I30/H30*100)</f>
        <v>98.538741876624698</v>
      </c>
    </row>
    <row r="31" spans="1:11" x14ac:dyDescent="0.25">
      <c r="A31" s="23">
        <v>3</v>
      </c>
      <c r="B31" s="21"/>
      <c r="C31" s="21"/>
      <c r="D31" s="21"/>
      <c r="E31" s="23" t="s">
        <v>147</v>
      </c>
      <c r="F31" s="29">
        <f>SUM(F32+F41+F69+F73+F76)</f>
        <v>447146.97000000003</v>
      </c>
      <c r="G31" s="29">
        <f>SUM(G32+G41+G69+G73+G76)</f>
        <v>569652.46</v>
      </c>
      <c r="H31" s="29">
        <f>SUM(H32+H41+H69+H73+H76)</f>
        <v>569652.46</v>
      </c>
      <c r="I31" s="29">
        <f>SUM(I32+I41+I69+I73+I76)</f>
        <v>561264.99</v>
      </c>
      <c r="J31" s="30">
        <f t="shared" si="4"/>
        <v>125.52136716927768</v>
      </c>
      <c r="K31" s="30">
        <f>SUM(I31/H31*100)</f>
        <v>98.527616294327956</v>
      </c>
    </row>
    <row r="32" spans="1:11" x14ac:dyDescent="0.25">
      <c r="A32" s="6"/>
      <c r="B32" s="6">
        <v>31</v>
      </c>
      <c r="C32" s="6"/>
      <c r="D32" s="6"/>
      <c r="E32" s="4" t="s">
        <v>16</v>
      </c>
      <c r="F32" s="14">
        <f>SUM(F33+F37+F39)</f>
        <v>314824.81</v>
      </c>
      <c r="G32" s="14">
        <v>386720.41</v>
      </c>
      <c r="H32" s="14">
        <v>386720.41</v>
      </c>
      <c r="I32" s="14">
        <f>SUM(I33+I37+I39)</f>
        <v>383495.86</v>
      </c>
      <c r="J32" s="14">
        <f t="shared" si="4"/>
        <v>121.81246452590568</v>
      </c>
      <c r="K32" s="14">
        <f>SUM(I32/H32*100)</f>
        <v>99.166180548888022</v>
      </c>
    </row>
    <row r="33" spans="1:11" x14ac:dyDescent="0.25">
      <c r="A33" s="6"/>
      <c r="B33" s="6"/>
      <c r="C33" s="6">
        <v>311</v>
      </c>
      <c r="D33" s="6"/>
      <c r="E33" s="4" t="s">
        <v>17</v>
      </c>
      <c r="F33" s="14">
        <f>SUM(F34:F36)</f>
        <v>258384.1</v>
      </c>
      <c r="G33" s="14">
        <f>SUM(G34:G36)</f>
        <v>0</v>
      </c>
      <c r="H33" s="14">
        <f>SUM(H34:H36)</f>
        <v>0</v>
      </c>
      <c r="I33" s="14">
        <f>SUM(I34:I36)</f>
        <v>314965.92</v>
      </c>
      <c r="J33" s="14">
        <f t="shared" si="4"/>
        <v>121.89833662365446</v>
      </c>
      <c r="K33" s="14">
        <v>0</v>
      </c>
    </row>
    <row r="34" spans="1:11" x14ac:dyDescent="0.25">
      <c r="A34" s="28"/>
      <c r="B34" s="28"/>
      <c r="C34" s="28"/>
      <c r="D34" s="28">
        <v>3111</v>
      </c>
      <c r="E34" s="5" t="s">
        <v>18</v>
      </c>
      <c r="F34" s="15">
        <v>255611.98</v>
      </c>
      <c r="G34" s="15">
        <v>0</v>
      </c>
      <c r="H34" s="15">
        <v>0</v>
      </c>
      <c r="I34" s="15">
        <v>311473.24</v>
      </c>
      <c r="J34" s="15">
        <f t="shared" si="4"/>
        <v>121.85392875560839</v>
      </c>
      <c r="K34" s="15">
        <v>0</v>
      </c>
    </row>
    <row r="35" spans="1:11" x14ac:dyDescent="0.25">
      <c r="A35" s="28"/>
      <c r="B35" s="28"/>
      <c r="C35" s="28"/>
      <c r="D35" s="28">
        <v>3113</v>
      </c>
      <c r="E35" s="5" t="s">
        <v>19</v>
      </c>
      <c r="F35" s="15">
        <v>425.63</v>
      </c>
      <c r="G35" s="15">
        <v>0</v>
      </c>
      <c r="H35" s="15">
        <v>0</v>
      </c>
      <c r="I35" s="15">
        <v>699.1</v>
      </c>
      <c r="J35" s="15">
        <f t="shared" si="4"/>
        <v>164.2506402274276</v>
      </c>
      <c r="K35" s="15">
        <v>0</v>
      </c>
    </row>
    <row r="36" spans="1:11" x14ac:dyDescent="0.25">
      <c r="A36" s="28"/>
      <c r="B36" s="28"/>
      <c r="C36" s="28"/>
      <c r="D36" s="28">
        <v>3114</v>
      </c>
      <c r="E36" s="5" t="s">
        <v>20</v>
      </c>
      <c r="F36" s="15">
        <v>2346.4899999999998</v>
      </c>
      <c r="G36" s="15">
        <v>0</v>
      </c>
      <c r="H36" s="15">
        <v>0</v>
      </c>
      <c r="I36" s="15">
        <v>2793.58</v>
      </c>
      <c r="J36" s="15">
        <f t="shared" si="4"/>
        <v>119.05356511214625</v>
      </c>
      <c r="K36" s="15">
        <v>0</v>
      </c>
    </row>
    <row r="37" spans="1:11" x14ac:dyDescent="0.25">
      <c r="A37" s="6"/>
      <c r="B37" s="6"/>
      <c r="C37" s="6">
        <v>312</v>
      </c>
      <c r="D37" s="6"/>
      <c r="E37" s="4" t="s">
        <v>21</v>
      </c>
      <c r="F37" s="14">
        <f>SUM(F38)</f>
        <v>13807.34</v>
      </c>
      <c r="G37" s="14">
        <f>SUM(G38)</f>
        <v>0</v>
      </c>
      <c r="H37" s="14">
        <f>SUM(H38)</f>
        <v>0</v>
      </c>
      <c r="I37" s="14">
        <f>SUM(I38)</f>
        <v>16560.57</v>
      </c>
      <c r="J37" s="14">
        <f t="shared" si="4"/>
        <v>119.94033608211285</v>
      </c>
      <c r="K37" s="14">
        <v>0</v>
      </c>
    </row>
    <row r="38" spans="1:11" x14ac:dyDescent="0.25">
      <c r="A38" s="28"/>
      <c r="B38" s="28"/>
      <c r="C38" s="28"/>
      <c r="D38" s="28">
        <v>3121</v>
      </c>
      <c r="E38" s="5" t="s">
        <v>21</v>
      </c>
      <c r="F38" s="15">
        <v>13807.34</v>
      </c>
      <c r="G38" s="15">
        <v>0</v>
      </c>
      <c r="H38" s="15">
        <v>0</v>
      </c>
      <c r="I38" s="15">
        <v>16560.57</v>
      </c>
      <c r="J38" s="15">
        <f t="shared" si="4"/>
        <v>119.94033608211285</v>
      </c>
      <c r="K38" s="15">
        <v>0</v>
      </c>
    </row>
    <row r="39" spans="1:11" x14ac:dyDescent="0.25">
      <c r="A39" s="6"/>
      <c r="B39" s="6"/>
      <c r="C39" s="6">
        <v>313</v>
      </c>
      <c r="D39" s="6"/>
      <c r="E39" s="4" t="s">
        <v>22</v>
      </c>
      <c r="F39" s="14">
        <f>SUM(F40:F40)</f>
        <v>42633.37</v>
      </c>
      <c r="G39" s="14">
        <f>SUM(G40:G40)</f>
        <v>0</v>
      </c>
      <c r="H39" s="14">
        <f>SUM(H40:H40)</f>
        <v>0</v>
      </c>
      <c r="I39" s="14">
        <f>SUM(I40)</f>
        <v>51969.37</v>
      </c>
      <c r="J39" s="14">
        <f t="shared" si="4"/>
        <v>121.89833925866054</v>
      </c>
      <c r="K39" s="14">
        <v>0</v>
      </c>
    </row>
    <row r="40" spans="1:11" x14ac:dyDescent="0.25">
      <c r="A40" s="28"/>
      <c r="B40" s="28"/>
      <c r="C40" s="28"/>
      <c r="D40" s="28">
        <v>3132</v>
      </c>
      <c r="E40" s="5" t="s">
        <v>23</v>
      </c>
      <c r="F40" s="15">
        <v>42633.37</v>
      </c>
      <c r="G40" s="15">
        <v>0</v>
      </c>
      <c r="H40" s="15">
        <v>0</v>
      </c>
      <c r="I40" s="15">
        <v>51969.37</v>
      </c>
      <c r="J40" s="15">
        <f t="shared" si="4"/>
        <v>121.89833925866054</v>
      </c>
      <c r="K40" s="15">
        <v>0</v>
      </c>
    </row>
    <row r="41" spans="1:11" x14ac:dyDescent="0.25">
      <c r="A41" s="6"/>
      <c r="B41" s="6">
        <v>32</v>
      </c>
      <c r="C41" s="6"/>
      <c r="D41" s="6"/>
      <c r="E41" s="4" t="s">
        <v>24</v>
      </c>
      <c r="F41" s="14">
        <f>SUM(F42+F46+F53+F63)</f>
        <v>89881.829999999987</v>
      </c>
      <c r="G41" s="14">
        <v>72802.789999999994</v>
      </c>
      <c r="H41" s="14">
        <v>72802.789999999994</v>
      </c>
      <c r="I41" s="14">
        <f>SUM(I42+I46+I53+I63)</f>
        <v>69710.25</v>
      </c>
      <c r="J41" s="14">
        <f t="shared" ref="J41:J57" si="5">SUM(I41/F41*100)</f>
        <v>77.557666549512845</v>
      </c>
      <c r="K41" s="14">
        <f>SUM(I41/H41*100)</f>
        <v>95.752168289154866</v>
      </c>
    </row>
    <row r="42" spans="1:11" x14ac:dyDescent="0.25">
      <c r="A42" s="6"/>
      <c r="B42" s="6"/>
      <c r="C42" s="6">
        <v>321</v>
      </c>
      <c r="D42" s="6"/>
      <c r="E42" s="4" t="s">
        <v>25</v>
      </c>
      <c r="F42" s="14">
        <f>SUM(F43:F45)</f>
        <v>42526.739999999991</v>
      </c>
      <c r="G42" s="14">
        <f>SUM(G43:G45)</f>
        <v>0</v>
      </c>
      <c r="H42" s="14">
        <f>SUM(H43:H45)</f>
        <v>0</v>
      </c>
      <c r="I42" s="14">
        <f>SUM(I43:I45)</f>
        <v>30904.28</v>
      </c>
      <c r="J42" s="14">
        <f t="shared" si="5"/>
        <v>72.670230542007232</v>
      </c>
      <c r="K42" s="14">
        <v>0</v>
      </c>
    </row>
    <row r="43" spans="1:11" x14ac:dyDescent="0.25">
      <c r="A43" s="28"/>
      <c r="B43" s="28"/>
      <c r="C43" s="28"/>
      <c r="D43" s="28">
        <v>3211</v>
      </c>
      <c r="E43" s="5" t="s">
        <v>26</v>
      </c>
      <c r="F43" s="15">
        <v>2046.13</v>
      </c>
      <c r="G43" s="15">
        <v>0</v>
      </c>
      <c r="H43" s="15">
        <v>0</v>
      </c>
      <c r="I43" s="15">
        <v>1845.5</v>
      </c>
      <c r="J43" s="15">
        <f t="shared" si="5"/>
        <v>90.194660163332728</v>
      </c>
      <c r="K43" s="15">
        <v>0</v>
      </c>
    </row>
    <row r="44" spans="1:11" x14ac:dyDescent="0.25">
      <c r="A44" s="28"/>
      <c r="B44" s="28"/>
      <c r="C44" s="28"/>
      <c r="D44" s="28">
        <v>3212</v>
      </c>
      <c r="E44" s="5" t="s">
        <v>27</v>
      </c>
      <c r="F44" s="15">
        <v>39723.519999999997</v>
      </c>
      <c r="G44" s="15">
        <v>0</v>
      </c>
      <c r="H44" s="15">
        <v>0</v>
      </c>
      <c r="I44" s="15">
        <v>28538.78</v>
      </c>
      <c r="J44" s="15">
        <f t="shared" si="5"/>
        <v>71.843532496616618</v>
      </c>
      <c r="K44" s="15">
        <v>0</v>
      </c>
    </row>
    <row r="45" spans="1:11" x14ac:dyDescent="0.25">
      <c r="A45" s="28"/>
      <c r="B45" s="28"/>
      <c r="C45" s="28"/>
      <c r="D45" s="28">
        <v>3213</v>
      </c>
      <c r="E45" s="5" t="s">
        <v>28</v>
      </c>
      <c r="F45" s="15">
        <v>757.09</v>
      </c>
      <c r="G45" s="15">
        <v>0</v>
      </c>
      <c r="H45" s="15">
        <v>0</v>
      </c>
      <c r="I45" s="15">
        <v>520</v>
      </c>
      <c r="J45" s="15">
        <f t="shared" si="5"/>
        <v>68.684040206580448</v>
      </c>
      <c r="K45" s="15">
        <v>0</v>
      </c>
    </row>
    <row r="46" spans="1:11" x14ac:dyDescent="0.25">
      <c r="A46" s="6"/>
      <c r="B46" s="6"/>
      <c r="C46" s="6">
        <v>322</v>
      </c>
      <c r="D46" s="6"/>
      <c r="E46" s="4" t="s">
        <v>29</v>
      </c>
      <c r="F46" s="14">
        <f>SUM(F47:F52)</f>
        <v>24988.15</v>
      </c>
      <c r="G46" s="14">
        <f>SUM(G47:G52)</f>
        <v>0</v>
      </c>
      <c r="H46" s="14">
        <f>SUM(H47:H52)</f>
        <v>0</v>
      </c>
      <c r="I46" s="14">
        <f>SUM(I47:I52)</f>
        <v>17963.809999999998</v>
      </c>
      <c r="J46" s="14">
        <f t="shared" si="5"/>
        <v>71.889315535563853</v>
      </c>
      <c r="K46" s="14">
        <v>0</v>
      </c>
    </row>
    <row r="47" spans="1:11" x14ac:dyDescent="0.25">
      <c r="A47" s="28"/>
      <c r="B47" s="28"/>
      <c r="C47" s="28"/>
      <c r="D47" s="28">
        <v>3221</v>
      </c>
      <c r="E47" s="5" t="s">
        <v>59</v>
      </c>
      <c r="F47" s="15">
        <v>4478.92</v>
      </c>
      <c r="G47" s="15">
        <v>0</v>
      </c>
      <c r="H47" s="15">
        <v>0</v>
      </c>
      <c r="I47" s="15">
        <v>4568.8999999999996</v>
      </c>
      <c r="J47" s="15">
        <f t="shared" si="5"/>
        <v>102.00896644726853</v>
      </c>
      <c r="K47" s="15">
        <v>0</v>
      </c>
    </row>
    <row r="48" spans="1:11" x14ac:dyDescent="0.25">
      <c r="A48" s="28"/>
      <c r="B48" s="28"/>
      <c r="C48" s="28"/>
      <c r="D48" s="28">
        <v>3222</v>
      </c>
      <c r="E48" s="5" t="s">
        <v>30</v>
      </c>
      <c r="F48" s="15">
        <v>5498.94</v>
      </c>
      <c r="G48" s="15">
        <v>0</v>
      </c>
      <c r="H48" s="15">
        <v>0</v>
      </c>
      <c r="I48" s="15">
        <v>6605.95</v>
      </c>
      <c r="J48" s="15">
        <f t="shared" si="5"/>
        <v>120.13133440263033</v>
      </c>
      <c r="K48" s="15">
        <v>0</v>
      </c>
    </row>
    <row r="49" spans="1:11" x14ac:dyDescent="0.25">
      <c r="A49" s="28"/>
      <c r="B49" s="28"/>
      <c r="C49" s="28"/>
      <c r="D49" s="28">
        <v>3223</v>
      </c>
      <c r="E49" s="5" t="s">
        <v>31</v>
      </c>
      <c r="F49" s="15">
        <v>11505.36</v>
      </c>
      <c r="G49" s="15">
        <v>0</v>
      </c>
      <c r="H49" s="15">
        <v>0</v>
      </c>
      <c r="I49" s="93">
        <v>5297.27</v>
      </c>
      <c r="J49" s="15">
        <f t="shared" si="5"/>
        <v>46.041757928478553</v>
      </c>
      <c r="K49" s="15">
        <v>0</v>
      </c>
    </row>
    <row r="50" spans="1:11" x14ac:dyDescent="0.25">
      <c r="A50" s="28"/>
      <c r="B50" s="28"/>
      <c r="C50" s="28"/>
      <c r="D50" s="28">
        <v>3224</v>
      </c>
      <c r="E50" s="5" t="s">
        <v>57</v>
      </c>
      <c r="F50" s="15">
        <v>3157.63</v>
      </c>
      <c r="G50" s="15">
        <v>0</v>
      </c>
      <c r="H50" s="15">
        <v>0</v>
      </c>
      <c r="I50" s="15">
        <v>1404.71</v>
      </c>
      <c r="J50" s="15">
        <f>SUM(I50/F50*100)</f>
        <v>44.486212760836452</v>
      </c>
      <c r="K50" s="15">
        <v>0</v>
      </c>
    </row>
    <row r="51" spans="1:11" x14ac:dyDescent="0.25">
      <c r="A51" s="28"/>
      <c r="B51" s="28"/>
      <c r="C51" s="28"/>
      <c r="D51" s="28">
        <v>3225</v>
      </c>
      <c r="E51" s="5" t="s">
        <v>32</v>
      </c>
      <c r="F51" s="15">
        <v>99.5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</row>
    <row r="52" spans="1:11" x14ac:dyDescent="0.25">
      <c r="A52" s="28"/>
      <c r="B52" s="28"/>
      <c r="C52" s="28"/>
      <c r="D52" s="28">
        <v>3227</v>
      </c>
      <c r="E52" s="5" t="s">
        <v>33</v>
      </c>
      <c r="F52" s="15">
        <v>247.8</v>
      </c>
      <c r="G52" s="15">
        <v>0</v>
      </c>
      <c r="H52" s="15">
        <v>0</v>
      </c>
      <c r="I52" s="15">
        <v>86.98</v>
      </c>
      <c r="J52" s="15">
        <f t="shared" si="5"/>
        <v>35.100887812752219</v>
      </c>
      <c r="K52" s="15">
        <v>0</v>
      </c>
    </row>
    <row r="53" spans="1:11" x14ac:dyDescent="0.25">
      <c r="A53" s="6"/>
      <c r="B53" s="6"/>
      <c r="C53" s="6">
        <v>323</v>
      </c>
      <c r="D53" s="6"/>
      <c r="E53" s="4" t="s">
        <v>34</v>
      </c>
      <c r="F53" s="14">
        <f>SUM(F54:F62)</f>
        <v>18224.189999999999</v>
      </c>
      <c r="G53" s="14">
        <f>SUM(G54:G62)</f>
        <v>0</v>
      </c>
      <c r="H53" s="14">
        <f>SUM(H54:H62)</f>
        <v>0</v>
      </c>
      <c r="I53" s="14">
        <f>SUM(I54:I62)</f>
        <v>16187.41</v>
      </c>
      <c r="J53" s="14">
        <f t="shared" si="5"/>
        <v>88.823755678578863</v>
      </c>
      <c r="K53" s="14">
        <v>0</v>
      </c>
    </row>
    <row r="54" spans="1:11" x14ac:dyDescent="0.25">
      <c r="A54" s="28"/>
      <c r="B54" s="28"/>
      <c r="C54" s="28"/>
      <c r="D54" s="28">
        <v>3231</v>
      </c>
      <c r="E54" s="5" t="s">
        <v>35</v>
      </c>
      <c r="F54" s="15">
        <v>1103.3699999999999</v>
      </c>
      <c r="G54" s="15">
        <v>0</v>
      </c>
      <c r="H54" s="15">
        <v>0</v>
      </c>
      <c r="I54" s="15">
        <v>1024.47</v>
      </c>
      <c r="J54" s="15">
        <f t="shared" si="5"/>
        <v>92.849180238723193</v>
      </c>
      <c r="K54" s="15">
        <v>0</v>
      </c>
    </row>
    <row r="55" spans="1:11" x14ac:dyDescent="0.25">
      <c r="A55" s="28"/>
      <c r="B55" s="28"/>
      <c r="C55" s="28"/>
      <c r="D55" s="28">
        <v>3232</v>
      </c>
      <c r="E55" s="5" t="s">
        <v>60</v>
      </c>
      <c r="F55" s="15">
        <v>8505.89</v>
      </c>
      <c r="G55" s="105">
        <v>0</v>
      </c>
      <c r="H55" s="105">
        <v>0</v>
      </c>
      <c r="I55" s="15">
        <v>5170.8900000000003</v>
      </c>
      <c r="J55" s="15">
        <f>SUM(I55/F55)*100</f>
        <v>60.791874806751565</v>
      </c>
      <c r="K55" s="15">
        <v>0</v>
      </c>
    </row>
    <row r="56" spans="1:11" x14ac:dyDescent="0.25">
      <c r="A56" s="28"/>
      <c r="B56" s="28"/>
      <c r="C56" s="28"/>
      <c r="D56" s="28">
        <v>3233</v>
      </c>
      <c r="E56" s="5" t="s">
        <v>36</v>
      </c>
      <c r="F56" s="15">
        <v>0</v>
      </c>
      <c r="G56" s="15">
        <v>0</v>
      </c>
      <c r="H56" s="15">
        <v>0</v>
      </c>
      <c r="I56" s="15">
        <v>910</v>
      </c>
      <c r="J56" s="15">
        <v>0</v>
      </c>
      <c r="K56" s="15">
        <v>0</v>
      </c>
    </row>
    <row r="57" spans="1:11" x14ac:dyDescent="0.25">
      <c r="A57" s="28"/>
      <c r="B57" s="28"/>
      <c r="C57" s="28"/>
      <c r="D57" s="28">
        <v>3234</v>
      </c>
      <c r="E57" s="5" t="s">
        <v>37</v>
      </c>
      <c r="F57" s="15">
        <v>2551.91</v>
      </c>
      <c r="G57" s="15">
        <v>0</v>
      </c>
      <c r="H57" s="15">
        <v>0</v>
      </c>
      <c r="I57" s="15">
        <v>2587.16</v>
      </c>
      <c r="J57" s="15">
        <f t="shared" si="5"/>
        <v>101.38131830668009</v>
      </c>
      <c r="K57" s="15">
        <v>0</v>
      </c>
    </row>
    <row r="58" spans="1:11" x14ac:dyDescent="0.25">
      <c r="A58" s="28"/>
      <c r="B58" s="28"/>
      <c r="C58" s="28"/>
      <c r="D58" s="28">
        <v>3235</v>
      </c>
      <c r="E58" s="5" t="s">
        <v>38</v>
      </c>
      <c r="F58" s="15">
        <v>1498.23</v>
      </c>
      <c r="G58" s="15">
        <v>0</v>
      </c>
      <c r="H58" s="15">
        <v>0</v>
      </c>
      <c r="I58" s="15">
        <v>1498.23</v>
      </c>
      <c r="J58" s="15">
        <f>SUM(I58/F58*100)</f>
        <v>100</v>
      </c>
      <c r="K58" s="15">
        <v>0</v>
      </c>
    </row>
    <row r="59" spans="1:11" x14ac:dyDescent="0.25">
      <c r="A59" s="28"/>
      <c r="B59" s="28"/>
      <c r="C59" s="28"/>
      <c r="D59" s="28">
        <v>3236</v>
      </c>
      <c r="E59" s="5" t="s">
        <v>39</v>
      </c>
      <c r="F59" s="15">
        <v>1299.32</v>
      </c>
      <c r="G59" s="15">
        <v>0</v>
      </c>
      <c r="H59" s="15">
        <v>0</v>
      </c>
      <c r="I59" s="15">
        <v>1667.64</v>
      </c>
      <c r="J59" s="15">
        <f>SUM(I59/F59*100)</f>
        <v>128.3471354246837</v>
      </c>
      <c r="K59" s="15">
        <v>0</v>
      </c>
    </row>
    <row r="60" spans="1:11" x14ac:dyDescent="0.25">
      <c r="A60" s="28"/>
      <c r="B60" s="28"/>
      <c r="C60" s="28"/>
      <c r="D60" s="28">
        <v>3237</v>
      </c>
      <c r="E60" s="5" t="s">
        <v>40</v>
      </c>
      <c r="F60" s="15">
        <v>2926.82</v>
      </c>
      <c r="G60" s="15">
        <v>0</v>
      </c>
      <c r="H60" s="15">
        <v>0</v>
      </c>
      <c r="I60" s="15">
        <v>0</v>
      </c>
      <c r="J60" s="15">
        <f>SUM(I60/F60*100)</f>
        <v>0</v>
      </c>
      <c r="K60" s="15">
        <v>0</v>
      </c>
    </row>
    <row r="61" spans="1:11" x14ac:dyDescent="0.25">
      <c r="A61" s="28"/>
      <c r="B61" s="28"/>
      <c r="C61" s="28"/>
      <c r="D61" s="28">
        <v>3238</v>
      </c>
      <c r="E61" s="5" t="s">
        <v>41</v>
      </c>
      <c r="F61" s="15">
        <v>338.65</v>
      </c>
      <c r="G61" s="15">
        <v>0</v>
      </c>
      <c r="H61" s="15">
        <v>0</v>
      </c>
      <c r="I61" s="15">
        <v>3329.02</v>
      </c>
      <c r="J61" s="15">
        <f>SUM(I61/F61*100)</f>
        <v>983.02672375609041</v>
      </c>
      <c r="K61" s="15">
        <v>0</v>
      </c>
    </row>
    <row r="62" spans="1:11" x14ac:dyDescent="0.25">
      <c r="A62" s="28"/>
      <c r="B62" s="28"/>
      <c r="C62" s="28"/>
      <c r="D62" s="28">
        <v>3239</v>
      </c>
      <c r="E62" s="5" t="s">
        <v>42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x14ac:dyDescent="0.25">
      <c r="A63" s="6"/>
      <c r="B63" s="6"/>
      <c r="C63" s="6">
        <v>329</v>
      </c>
      <c r="D63" s="6"/>
      <c r="E63" s="4" t="s">
        <v>61</v>
      </c>
      <c r="F63" s="14">
        <f>SUM(F64:F68)</f>
        <v>4142.75</v>
      </c>
      <c r="G63" s="14">
        <f>SUM(G64:G68)</f>
        <v>0</v>
      </c>
      <c r="H63" s="14">
        <f>SUM(H64:H68)</f>
        <v>0</v>
      </c>
      <c r="I63" s="14">
        <f>SUM(I64:I68)</f>
        <v>4654.75</v>
      </c>
      <c r="J63" s="14">
        <f>SUM(I63/F63*100)</f>
        <v>112.358940317422</v>
      </c>
      <c r="K63" s="14">
        <v>0</v>
      </c>
    </row>
    <row r="64" spans="1:11" x14ac:dyDescent="0.25">
      <c r="A64" s="28"/>
      <c r="B64" s="28"/>
      <c r="C64" s="28"/>
      <c r="D64" s="28">
        <v>3292</v>
      </c>
      <c r="E64" s="5" t="s">
        <v>43</v>
      </c>
      <c r="F64" s="15">
        <v>415.02</v>
      </c>
      <c r="G64" s="15">
        <v>0</v>
      </c>
      <c r="H64" s="15">
        <v>0</v>
      </c>
      <c r="I64" s="15">
        <v>155.30000000000001</v>
      </c>
      <c r="J64" s="15">
        <f>SUM(I64/F64*100)</f>
        <v>37.419883379114268</v>
      </c>
      <c r="K64" s="15">
        <v>0</v>
      </c>
    </row>
    <row r="65" spans="1:11" x14ac:dyDescent="0.25">
      <c r="A65" s="28"/>
      <c r="B65" s="28"/>
      <c r="C65" s="28"/>
      <c r="D65" s="28">
        <v>3293</v>
      </c>
      <c r="E65" s="5" t="s">
        <v>44</v>
      </c>
      <c r="F65" s="15">
        <v>249.98</v>
      </c>
      <c r="G65" s="15">
        <v>0</v>
      </c>
      <c r="H65" s="15">
        <v>0</v>
      </c>
      <c r="I65" s="15">
        <v>221.15</v>
      </c>
      <c r="J65" s="15">
        <v>0</v>
      </c>
      <c r="K65" s="15">
        <v>0</v>
      </c>
    </row>
    <row r="66" spans="1:11" x14ac:dyDescent="0.25">
      <c r="A66" s="28"/>
      <c r="B66" s="28"/>
      <c r="C66" s="28"/>
      <c r="D66" s="28">
        <v>3294</v>
      </c>
      <c r="E66" s="5" t="s">
        <v>45</v>
      </c>
      <c r="F66" s="15">
        <v>163.09</v>
      </c>
      <c r="G66" s="15">
        <v>0</v>
      </c>
      <c r="H66" s="15">
        <v>0</v>
      </c>
      <c r="I66" s="15">
        <v>163.09</v>
      </c>
      <c r="J66" s="15">
        <f t="shared" ref="J66:J71" si="6">SUM(I66/F66*100)</f>
        <v>100</v>
      </c>
      <c r="K66" s="15">
        <v>0</v>
      </c>
    </row>
    <row r="67" spans="1:11" x14ac:dyDescent="0.25">
      <c r="A67" s="28"/>
      <c r="B67" s="28"/>
      <c r="C67" s="28"/>
      <c r="D67" s="28">
        <v>3295</v>
      </c>
      <c r="E67" s="5" t="s">
        <v>46</v>
      </c>
      <c r="F67" s="15">
        <v>1919.31</v>
      </c>
      <c r="G67" s="15">
        <v>0</v>
      </c>
      <c r="H67" s="15">
        <v>0</v>
      </c>
      <c r="I67" s="15">
        <v>2032.02</v>
      </c>
      <c r="J67" s="15">
        <f t="shared" si="6"/>
        <v>105.8724229019804</v>
      </c>
      <c r="K67" s="15">
        <v>0</v>
      </c>
    </row>
    <row r="68" spans="1:11" x14ac:dyDescent="0.25">
      <c r="A68" s="28"/>
      <c r="B68" s="28"/>
      <c r="C68" s="28"/>
      <c r="D68" s="28">
        <v>3299</v>
      </c>
      <c r="E68" s="5" t="s">
        <v>47</v>
      </c>
      <c r="F68" s="15">
        <v>1395.35</v>
      </c>
      <c r="G68" s="15">
        <v>0</v>
      </c>
      <c r="H68" s="15">
        <v>0</v>
      </c>
      <c r="I68" s="15">
        <v>2083.19</v>
      </c>
      <c r="J68" s="15">
        <f t="shared" si="6"/>
        <v>149.29515892070091</v>
      </c>
      <c r="K68" s="15">
        <v>0</v>
      </c>
    </row>
    <row r="69" spans="1:11" x14ac:dyDescent="0.25">
      <c r="A69" s="6"/>
      <c r="B69" s="6">
        <v>34</v>
      </c>
      <c r="C69" s="6"/>
      <c r="D69" s="6"/>
      <c r="E69" s="4" t="s">
        <v>48</v>
      </c>
      <c r="F69" s="14">
        <f t="shared" ref="F69:I70" si="7">SUM(F70)</f>
        <v>336.3</v>
      </c>
      <c r="G69" s="14">
        <v>300.51</v>
      </c>
      <c r="H69" s="14">
        <v>300.51</v>
      </c>
      <c r="I69" s="14">
        <f t="shared" si="7"/>
        <v>295.62</v>
      </c>
      <c r="J69" s="14">
        <f t="shared" si="6"/>
        <v>87.903657448706511</v>
      </c>
      <c r="K69" s="14">
        <f>SUM(I69/H69*100)</f>
        <v>98.372766297294604</v>
      </c>
    </row>
    <row r="70" spans="1:11" x14ac:dyDescent="0.25">
      <c r="A70" s="6"/>
      <c r="B70" s="6"/>
      <c r="C70" s="6">
        <v>343</v>
      </c>
      <c r="D70" s="6"/>
      <c r="E70" s="4" t="s">
        <v>49</v>
      </c>
      <c r="F70" s="14">
        <f>SUM(F71:F72)</f>
        <v>336.3</v>
      </c>
      <c r="G70" s="14">
        <f>SUM(G71:G72)</f>
        <v>0</v>
      </c>
      <c r="H70" s="14">
        <f>SUM(H71:H72)</f>
        <v>0</v>
      </c>
      <c r="I70" s="14">
        <f t="shared" si="7"/>
        <v>295.62</v>
      </c>
      <c r="J70" s="14">
        <f t="shared" si="6"/>
        <v>87.903657448706511</v>
      </c>
      <c r="K70" s="14">
        <v>0</v>
      </c>
    </row>
    <row r="71" spans="1:11" x14ac:dyDescent="0.25">
      <c r="A71" s="28"/>
      <c r="B71" s="28"/>
      <c r="C71" s="28"/>
      <c r="D71" s="28">
        <v>3431</v>
      </c>
      <c r="E71" s="5" t="s">
        <v>50</v>
      </c>
      <c r="F71" s="15">
        <v>336.3</v>
      </c>
      <c r="G71" s="15">
        <v>0</v>
      </c>
      <c r="H71" s="15">
        <v>0</v>
      </c>
      <c r="I71" s="15">
        <v>295.62</v>
      </c>
      <c r="J71" s="15">
        <f t="shared" si="6"/>
        <v>87.903657448706511</v>
      </c>
      <c r="K71" s="15">
        <v>0</v>
      </c>
    </row>
    <row r="72" spans="1:11" x14ac:dyDescent="0.25">
      <c r="A72" s="28"/>
      <c r="B72" s="28"/>
      <c r="C72" s="28"/>
      <c r="D72" s="28">
        <v>3433</v>
      </c>
      <c r="E72" s="5" t="s">
        <v>70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</row>
    <row r="73" spans="1:11" x14ac:dyDescent="0.25">
      <c r="A73" s="6"/>
      <c r="B73" s="6">
        <v>37</v>
      </c>
      <c r="C73" s="6"/>
      <c r="D73" s="6"/>
      <c r="E73" s="4" t="s">
        <v>51</v>
      </c>
      <c r="F73" s="14">
        <f t="shared" ref="F73:I74" si="8">SUM(F74)</f>
        <v>42050.2</v>
      </c>
      <c r="G73" s="14">
        <v>109772.05</v>
      </c>
      <c r="H73" s="14">
        <v>109772.05</v>
      </c>
      <c r="I73" s="14">
        <f t="shared" si="8"/>
        <v>107706.56</v>
      </c>
      <c r="J73" s="14">
        <f>SUM(I71/F71*100)</f>
        <v>87.903657448706511</v>
      </c>
      <c r="K73" s="14">
        <f t="shared" ref="K73:K76" si="9">SUM(I73/H73*100)</f>
        <v>98.118382593747683</v>
      </c>
    </row>
    <row r="74" spans="1:11" x14ac:dyDescent="0.25">
      <c r="A74" s="6"/>
      <c r="B74" s="6"/>
      <c r="C74" s="6">
        <v>372</v>
      </c>
      <c r="D74" s="6"/>
      <c r="E74" s="4" t="s">
        <v>62</v>
      </c>
      <c r="F74" s="14">
        <f t="shared" si="8"/>
        <v>42050.2</v>
      </c>
      <c r="G74" s="14">
        <f>SUM(G75)</f>
        <v>0</v>
      </c>
      <c r="H74" s="14">
        <f>SUM(H75)</f>
        <v>0</v>
      </c>
      <c r="I74" s="14">
        <f t="shared" si="8"/>
        <v>107706.56</v>
      </c>
      <c r="J74" s="14">
        <f>SUM(I74/F74*100)</f>
        <v>256.13804452773115</v>
      </c>
      <c r="K74" s="14">
        <v>0</v>
      </c>
    </row>
    <row r="75" spans="1:11" x14ac:dyDescent="0.25">
      <c r="A75" s="28"/>
      <c r="B75" s="28"/>
      <c r="C75" s="28"/>
      <c r="D75" s="28">
        <v>3722</v>
      </c>
      <c r="E75" s="5" t="s">
        <v>52</v>
      </c>
      <c r="F75" s="15">
        <v>42050.2</v>
      </c>
      <c r="G75" s="15">
        <v>0</v>
      </c>
      <c r="H75" s="15">
        <v>0</v>
      </c>
      <c r="I75" s="15">
        <v>107706.56</v>
      </c>
      <c r="J75" s="15">
        <f>SUM(I75/F75*100)</f>
        <v>256.13804452773115</v>
      </c>
      <c r="K75" s="15">
        <v>0</v>
      </c>
    </row>
    <row r="76" spans="1:11" x14ac:dyDescent="0.25">
      <c r="A76" s="6"/>
      <c r="B76" s="6">
        <v>38</v>
      </c>
      <c r="C76" s="6"/>
      <c r="D76" s="6"/>
      <c r="E76" s="4" t="s">
        <v>74</v>
      </c>
      <c r="F76" s="14">
        <f t="shared" ref="F76:I77" si="10">SUM(F77)</f>
        <v>53.83</v>
      </c>
      <c r="G76" s="14">
        <v>56.7</v>
      </c>
      <c r="H76" s="14">
        <v>56.7</v>
      </c>
      <c r="I76" s="14">
        <f t="shared" si="10"/>
        <v>56.7</v>
      </c>
      <c r="J76" s="14">
        <f>SUM(I76/F76)*100</f>
        <v>105.33159947984396</v>
      </c>
      <c r="K76" s="14">
        <f t="shared" si="9"/>
        <v>100</v>
      </c>
    </row>
    <row r="77" spans="1:11" x14ac:dyDescent="0.25">
      <c r="A77" s="6"/>
      <c r="B77" s="6"/>
      <c r="C77" s="6">
        <v>381</v>
      </c>
      <c r="D77" s="6"/>
      <c r="E77" s="4" t="s">
        <v>75</v>
      </c>
      <c r="F77" s="14">
        <f t="shared" si="10"/>
        <v>53.83</v>
      </c>
      <c r="G77" s="14">
        <f t="shared" si="10"/>
        <v>0</v>
      </c>
      <c r="H77" s="14">
        <f t="shared" si="10"/>
        <v>0</v>
      </c>
      <c r="I77" s="14">
        <f t="shared" si="10"/>
        <v>56.7</v>
      </c>
      <c r="J77" s="14">
        <f>SUM(I77/F77*100)</f>
        <v>105.33159947984396</v>
      </c>
      <c r="K77" s="14">
        <v>0</v>
      </c>
    </row>
    <row r="78" spans="1:11" x14ac:dyDescent="0.25">
      <c r="A78" s="28"/>
      <c r="B78" s="28"/>
      <c r="C78" s="28"/>
      <c r="D78" s="28">
        <v>3812</v>
      </c>
      <c r="E78" s="5" t="s">
        <v>76</v>
      </c>
      <c r="F78" s="15">
        <v>53.83</v>
      </c>
      <c r="G78" s="15">
        <v>0</v>
      </c>
      <c r="H78" s="15">
        <v>0</v>
      </c>
      <c r="I78" s="15">
        <v>56.7</v>
      </c>
      <c r="J78" s="15">
        <f>SUM(I78/F78*100)</f>
        <v>105.33159947984396</v>
      </c>
      <c r="K78" s="15">
        <v>0</v>
      </c>
    </row>
    <row r="79" spans="1:11" x14ac:dyDescent="0.25">
      <c r="A79" s="28"/>
      <c r="B79" s="28"/>
      <c r="C79" s="28"/>
      <c r="D79" s="28"/>
      <c r="E79" s="5"/>
      <c r="F79" s="15"/>
      <c r="G79" s="15"/>
      <c r="H79" s="15"/>
      <c r="I79" s="15"/>
      <c r="J79" s="15"/>
      <c r="K79" s="15"/>
    </row>
    <row r="80" spans="1:11" x14ac:dyDescent="0.25">
      <c r="A80" s="6">
        <v>4</v>
      </c>
      <c r="B80" s="6"/>
      <c r="C80" s="6"/>
      <c r="D80" s="6"/>
      <c r="E80" s="6" t="s">
        <v>148</v>
      </c>
      <c r="F80" s="14">
        <f>SUM(F81)</f>
        <v>20005</v>
      </c>
      <c r="G80" s="14">
        <f>SUM(G81)</f>
        <v>686.2</v>
      </c>
      <c r="H80" s="14">
        <f>SUM(H81)</f>
        <v>686.2</v>
      </c>
      <c r="I80" s="14">
        <f>SUM(I81)</f>
        <v>739.55</v>
      </c>
      <c r="J80" s="14">
        <f>SUM(I80/F80*100)</f>
        <v>3.696825793551612</v>
      </c>
      <c r="K80" s="14">
        <f>SUM(I80/H80*100)</f>
        <v>107.77470125327891</v>
      </c>
    </row>
    <row r="81" spans="1:11" x14ac:dyDescent="0.25">
      <c r="A81" s="6"/>
      <c r="B81" s="6">
        <v>42</v>
      </c>
      <c r="C81" s="6"/>
      <c r="D81" s="6"/>
      <c r="E81" s="4" t="s">
        <v>53</v>
      </c>
      <c r="F81" s="14">
        <f>SUM(F82+F85)</f>
        <v>20005</v>
      </c>
      <c r="G81" s="14">
        <v>686.2</v>
      </c>
      <c r="H81" s="14">
        <v>686.2</v>
      </c>
      <c r="I81" s="14">
        <f>SUM(I82+I85)</f>
        <v>739.55</v>
      </c>
      <c r="J81" s="14">
        <f>SUM(I81/F81*100)</f>
        <v>3.696825793551612</v>
      </c>
      <c r="K81" s="14">
        <f>SUM(I81/H81*100)</f>
        <v>107.77470125327891</v>
      </c>
    </row>
    <row r="82" spans="1:11" x14ac:dyDescent="0.25">
      <c r="A82" s="6"/>
      <c r="B82" s="6"/>
      <c r="C82" s="6">
        <v>422</v>
      </c>
      <c r="D82" s="6"/>
      <c r="E82" s="4" t="s">
        <v>54</v>
      </c>
      <c r="F82" s="14">
        <f>SUM(F83:F84)</f>
        <v>19110.04</v>
      </c>
      <c r="G82" s="14">
        <f>SUM(G83)</f>
        <v>0</v>
      </c>
      <c r="H82" s="14">
        <f>SUM(H83)</f>
        <v>0</v>
      </c>
      <c r="I82" s="14">
        <f>SUM(I83:I84)</f>
        <v>0</v>
      </c>
      <c r="J82" s="14">
        <v>0</v>
      </c>
      <c r="K82" s="14">
        <v>0</v>
      </c>
    </row>
    <row r="83" spans="1:11" x14ac:dyDescent="0.25">
      <c r="A83" s="28"/>
      <c r="B83" s="28"/>
      <c r="C83" s="28"/>
      <c r="D83" s="28">
        <v>4221</v>
      </c>
      <c r="E83" s="5" t="s">
        <v>55</v>
      </c>
      <c r="F83" s="15">
        <v>19110.04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</row>
    <row r="84" spans="1:11" x14ac:dyDescent="0.25">
      <c r="A84" s="28"/>
      <c r="B84" s="28"/>
      <c r="C84" s="28"/>
      <c r="D84" s="28">
        <v>4226</v>
      </c>
      <c r="E84" s="5" t="s">
        <v>71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</row>
    <row r="85" spans="1:11" x14ac:dyDescent="0.25">
      <c r="A85" s="6"/>
      <c r="B85" s="6"/>
      <c r="C85" s="6">
        <v>424</v>
      </c>
      <c r="D85" s="6"/>
      <c r="E85" s="4" t="s">
        <v>63</v>
      </c>
      <c r="F85" s="14">
        <f>SUM(F86)</f>
        <v>894.96</v>
      </c>
      <c r="G85" s="14">
        <f>SUM(G86)</f>
        <v>0</v>
      </c>
      <c r="H85" s="14">
        <f>SUM(H86)</f>
        <v>0</v>
      </c>
      <c r="I85" s="14">
        <f>SUM(I86)</f>
        <v>739.55</v>
      </c>
      <c r="J85" s="14">
        <f>SUM(I85/F85*100)</f>
        <v>82.634978099579854</v>
      </c>
      <c r="K85" s="14">
        <v>0</v>
      </c>
    </row>
    <row r="86" spans="1:11" x14ac:dyDescent="0.25">
      <c r="A86" s="28"/>
      <c r="B86" s="28"/>
      <c r="C86" s="28"/>
      <c r="D86" s="28">
        <v>4241</v>
      </c>
      <c r="E86" s="5" t="s">
        <v>56</v>
      </c>
      <c r="F86" s="15">
        <v>894.96</v>
      </c>
      <c r="G86" s="15">
        <v>0</v>
      </c>
      <c r="H86" s="15">
        <v>0</v>
      </c>
      <c r="I86" s="15">
        <v>739.55</v>
      </c>
      <c r="J86" s="15">
        <f>SUM(I86)/F86*100</f>
        <v>82.634978099579854</v>
      </c>
      <c r="K86" s="15">
        <v>0</v>
      </c>
    </row>
  </sheetData>
  <mergeCells count="8">
    <mergeCell ref="A29:E29"/>
    <mergeCell ref="A4:E4"/>
    <mergeCell ref="A28:E28"/>
    <mergeCell ref="A1:K1"/>
    <mergeCell ref="A5:E5"/>
    <mergeCell ref="A26:E26"/>
    <mergeCell ref="A2:K2"/>
    <mergeCell ref="A3:K3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workbookViewId="0">
      <selection activeCell="H21" sqref="H21"/>
    </sheetView>
  </sheetViews>
  <sheetFormatPr defaultRowHeight="15" x14ac:dyDescent="0.25"/>
  <cols>
    <col min="1" max="1" width="43.7109375" customWidth="1"/>
    <col min="2" max="5" width="15.140625" customWidth="1"/>
    <col min="6" max="7" width="11.42578125" customWidth="1"/>
    <col min="8" max="9" width="10.140625" bestFit="1" customWidth="1"/>
  </cols>
  <sheetData>
    <row r="1" spans="1:14" x14ac:dyDescent="0.25">
      <c r="A1" s="153"/>
      <c r="B1" s="153"/>
      <c r="C1" s="153"/>
      <c r="D1" s="153"/>
      <c r="E1" s="153"/>
      <c r="F1" s="153"/>
      <c r="G1" s="153"/>
    </row>
    <row r="2" spans="1:14" ht="15.75" x14ac:dyDescent="0.25">
      <c r="A2" s="154" t="s">
        <v>160</v>
      </c>
      <c r="B2" s="154"/>
      <c r="C2" s="154"/>
      <c r="D2" s="154"/>
      <c r="E2" s="154"/>
      <c r="F2" s="154"/>
      <c r="G2" s="154"/>
      <c r="H2" s="154"/>
      <c r="I2" s="153"/>
      <c r="J2" s="153"/>
      <c r="K2" s="153"/>
      <c r="L2" s="153"/>
      <c r="M2" s="153"/>
      <c r="N2" s="153"/>
    </row>
    <row r="3" spans="1:14" ht="15.75" x14ac:dyDescent="0.25">
      <c r="A3" s="36"/>
      <c r="B3" s="36"/>
      <c r="C3" s="36"/>
      <c r="D3" s="36"/>
      <c r="E3" s="36"/>
      <c r="F3" s="36"/>
      <c r="G3" s="36"/>
      <c r="H3" s="36"/>
      <c r="I3" s="35"/>
      <c r="J3" s="35"/>
      <c r="K3" s="35"/>
      <c r="L3" s="35"/>
      <c r="M3" s="35"/>
      <c r="N3" s="35"/>
    </row>
    <row r="4" spans="1:14" ht="36.75" customHeight="1" x14ac:dyDescent="0.25">
      <c r="A4" s="125" t="s">
        <v>135</v>
      </c>
      <c r="B4" s="125" t="s">
        <v>198</v>
      </c>
      <c r="C4" s="125" t="s">
        <v>188</v>
      </c>
      <c r="D4" s="125" t="s">
        <v>189</v>
      </c>
      <c r="E4" s="125" t="s">
        <v>199</v>
      </c>
      <c r="F4" s="125" t="s">
        <v>136</v>
      </c>
      <c r="G4" s="125" t="s">
        <v>136</v>
      </c>
    </row>
    <row r="5" spans="1:14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 t="s">
        <v>161</v>
      </c>
      <c r="G5" s="1" t="s">
        <v>162</v>
      </c>
    </row>
    <row r="6" spans="1:14" x14ac:dyDescent="0.25">
      <c r="A6" s="23" t="s">
        <v>144</v>
      </c>
      <c r="B6" s="119">
        <f>SUM(B7+B11+B13+B15)</f>
        <v>467046.15</v>
      </c>
      <c r="C6" s="29">
        <f>SUM(C7+C11+C13+C15)</f>
        <v>570338.65999999992</v>
      </c>
      <c r="D6" s="29">
        <f>SUM(D7+D11+D13+D15)</f>
        <v>570338.65999999992</v>
      </c>
      <c r="E6" s="29">
        <f>SUM(E7+E11+E13+E15)</f>
        <v>561659.23</v>
      </c>
      <c r="F6" s="30">
        <f>SUM(E6/B6*100)</f>
        <v>120.25775825365437</v>
      </c>
      <c r="G6" s="30">
        <f>SUM(E6/D6*100)</f>
        <v>98.478197146937248</v>
      </c>
    </row>
    <row r="7" spans="1:14" x14ac:dyDescent="0.25">
      <c r="A7" s="4" t="s">
        <v>153</v>
      </c>
      <c r="B7" s="14">
        <f>SUM(B8:B10)</f>
        <v>81078.080000000002</v>
      </c>
      <c r="C7" s="14">
        <f>SUM(C8:C10)</f>
        <v>140413.69</v>
      </c>
      <c r="D7" s="14">
        <f>SUM(D8:D10)</f>
        <v>140413.69</v>
      </c>
      <c r="E7" s="14">
        <f>SUM(E8:E10)</f>
        <v>137154.66</v>
      </c>
      <c r="F7" s="14">
        <f>SUM(E7/B7*100)</f>
        <v>169.1636753115022</v>
      </c>
      <c r="G7" s="18">
        <f>SUM(E7/D7*100)</f>
        <v>97.678979877247002</v>
      </c>
    </row>
    <row r="8" spans="1:14" x14ac:dyDescent="0.25">
      <c r="A8" s="31" t="s">
        <v>179</v>
      </c>
      <c r="B8" s="15">
        <v>5149.92</v>
      </c>
      <c r="C8" s="15">
        <v>54454.33</v>
      </c>
      <c r="D8" s="15">
        <v>54454.33</v>
      </c>
      <c r="E8" s="15">
        <v>52395.58</v>
      </c>
      <c r="F8" s="15">
        <f>SUM(E8/B8)*100</f>
        <v>1017.4057072731226</v>
      </c>
      <c r="G8" s="17">
        <f>SUM(E8/D8)*100</f>
        <v>96.219308914460981</v>
      </c>
    </row>
    <row r="9" spans="1:14" x14ac:dyDescent="0.25">
      <c r="A9" s="31" t="s">
        <v>150</v>
      </c>
      <c r="B9" s="15">
        <v>69663.69</v>
      </c>
      <c r="C9" s="15">
        <v>72453.38</v>
      </c>
      <c r="D9" s="15">
        <v>72453.38</v>
      </c>
      <c r="E9" s="15">
        <v>71253.100000000006</v>
      </c>
      <c r="F9" s="15">
        <f>SUM(E9/B9*100)</f>
        <v>102.28154724505694</v>
      </c>
      <c r="G9" s="17">
        <f t="shared" ref="G9:G15" si="0">SUM(E9/D9*100)</f>
        <v>98.343376113026054</v>
      </c>
    </row>
    <row r="10" spans="1:14" x14ac:dyDescent="0.25">
      <c r="A10" s="31" t="s">
        <v>151</v>
      </c>
      <c r="B10" s="15">
        <v>6264.47</v>
      </c>
      <c r="C10" s="15">
        <v>13505.98</v>
      </c>
      <c r="D10" s="15">
        <v>13505.98</v>
      </c>
      <c r="E10" s="15">
        <v>13505.98</v>
      </c>
      <c r="F10" s="15">
        <f>SUM(E10/B10)*100</f>
        <v>215.59653091163335</v>
      </c>
      <c r="G10" s="17">
        <f t="shared" si="0"/>
        <v>100</v>
      </c>
      <c r="I10" s="16"/>
    </row>
    <row r="11" spans="1:14" x14ac:dyDescent="0.25">
      <c r="A11" s="4" t="s">
        <v>154</v>
      </c>
      <c r="B11" s="14">
        <f>SUM(B12:B12)</f>
        <v>748.97</v>
      </c>
      <c r="C11" s="14">
        <f>SUM(C12)</f>
        <v>703.58</v>
      </c>
      <c r="D11" s="14">
        <f>SUM(D12)</f>
        <v>703.58</v>
      </c>
      <c r="E11" s="14">
        <f>SUM(E12)</f>
        <v>573.67999999999995</v>
      </c>
      <c r="F11" s="14">
        <f t="shared" ref="F11:F15" si="1">SUM(E11/B11*100)</f>
        <v>76.595858312081916</v>
      </c>
      <c r="G11" s="18">
        <f t="shared" si="0"/>
        <v>81.537280764092202</v>
      </c>
      <c r="K11" s="16"/>
    </row>
    <row r="12" spans="1:14" x14ac:dyDescent="0.25">
      <c r="A12" s="31" t="s">
        <v>155</v>
      </c>
      <c r="B12" s="15">
        <v>748.97</v>
      </c>
      <c r="C12" s="15">
        <v>703.58</v>
      </c>
      <c r="D12" s="15">
        <v>703.58</v>
      </c>
      <c r="E12" s="15">
        <v>573.67999999999995</v>
      </c>
      <c r="F12" s="15">
        <f t="shared" si="1"/>
        <v>76.595858312081916</v>
      </c>
      <c r="G12" s="17">
        <f t="shared" si="0"/>
        <v>81.537280764092202</v>
      </c>
    </row>
    <row r="13" spans="1:14" x14ac:dyDescent="0.25">
      <c r="A13" s="4" t="s">
        <v>219</v>
      </c>
      <c r="B13" s="14">
        <f>SUM(B14:B14)</f>
        <v>2517.86</v>
      </c>
      <c r="C13" s="14">
        <f>SUM(C14:C14)</f>
        <v>2426.73</v>
      </c>
      <c r="D13" s="14">
        <f>SUM(D14:D14)</f>
        <v>2426.73</v>
      </c>
      <c r="E13" s="14">
        <f>SUM(E14:E14)</f>
        <v>2265.7199999999998</v>
      </c>
      <c r="F13" s="14">
        <f t="shared" si="1"/>
        <v>89.985940441486008</v>
      </c>
      <c r="G13" s="18">
        <f t="shared" si="0"/>
        <v>93.365145689878958</v>
      </c>
    </row>
    <row r="14" spans="1:14" x14ac:dyDescent="0.25">
      <c r="A14" s="31" t="s">
        <v>215</v>
      </c>
      <c r="B14" s="93">
        <v>2517.86</v>
      </c>
      <c r="C14" s="15">
        <v>2426.73</v>
      </c>
      <c r="D14" s="15">
        <v>2426.73</v>
      </c>
      <c r="E14" s="15">
        <v>2265.7199999999998</v>
      </c>
      <c r="F14" s="15">
        <f t="shared" si="1"/>
        <v>89.985940441486008</v>
      </c>
      <c r="G14" s="17">
        <f t="shared" si="0"/>
        <v>93.365145689878958</v>
      </c>
      <c r="I14" s="16"/>
    </row>
    <row r="15" spans="1:14" x14ac:dyDescent="0.25">
      <c r="A15" s="4" t="s">
        <v>156</v>
      </c>
      <c r="B15" s="14">
        <f>SUM(B16:B17)</f>
        <v>382701.24</v>
      </c>
      <c r="C15" s="14">
        <f>SUM(C16:C17)</f>
        <v>426794.66</v>
      </c>
      <c r="D15" s="14">
        <f>SUM(D16:D17)</f>
        <v>426794.66</v>
      </c>
      <c r="E15" s="14">
        <f>SUM(E16:E17)</f>
        <v>421665.17</v>
      </c>
      <c r="F15" s="14">
        <f t="shared" si="1"/>
        <v>110.18129180872265</v>
      </c>
      <c r="G15" s="18">
        <f t="shared" si="0"/>
        <v>98.798136321574418</v>
      </c>
    </row>
    <row r="16" spans="1:14" x14ac:dyDescent="0.25">
      <c r="A16" s="31" t="s">
        <v>216</v>
      </c>
      <c r="B16" s="15">
        <v>363591.2</v>
      </c>
      <c r="C16" s="15">
        <v>426794.66</v>
      </c>
      <c r="D16" s="15">
        <v>426794.66</v>
      </c>
      <c r="E16" s="15">
        <v>421665.17</v>
      </c>
      <c r="F16" s="15">
        <f t="shared" ref="F16" si="2">SUM(E16/B16*100)</f>
        <v>115.97232551282868</v>
      </c>
      <c r="G16" s="17">
        <f>SUM(E16/D16*100)</f>
        <v>98.798136321574418</v>
      </c>
    </row>
    <row r="17" spans="1:9" x14ac:dyDescent="0.25">
      <c r="A17" s="31" t="s">
        <v>152</v>
      </c>
      <c r="B17" s="15">
        <v>19110.04</v>
      </c>
      <c r="C17" s="15">
        <v>0</v>
      </c>
      <c r="D17" s="15">
        <v>0</v>
      </c>
      <c r="E17" s="15">
        <v>0</v>
      </c>
      <c r="F17" s="15">
        <v>0</v>
      </c>
      <c r="G17" s="17">
        <v>0</v>
      </c>
      <c r="I17" s="16"/>
    </row>
    <row r="18" spans="1:9" x14ac:dyDescent="0.25">
      <c r="A18" s="5"/>
      <c r="B18" s="15"/>
      <c r="C18" s="15"/>
      <c r="D18" s="15"/>
      <c r="E18" s="15"/>
      <c r="F18" s="15"/>
      <c r="G18" s="17"/>
    </row>
    <row r="19" spans="1:9" x14ac:dyDescent="0.25">
      <c r="A19" s="4" t="s">
        <v>129</v>
      </c>
      <c r="B19" s="118">
        <f>SUM(B20+B24+B27+B30)</f>
        <v>467151.97</v>
      </c>
      <c r="C19" s="32">
        <f>SUM(C20+C24+C27+C30)</f>
        <v>570338.65999999992</v>
      </c>
      <c r="D19" s="32">
        <f>SUM(D20+D24+D27+D30)</f>
        <v>570338.65999999992</v>
      </c>
      <c r="E19" s="32">
        <f>SUM(E20+E24+E27+E30)</f>
        <v>562004.54</v>
      </c>
      <c r="F19" s="32">
        <f>SUM(E19/B19*100)</f>
        <v>120.30443540674784</v>
      </c>
      <c r="G19" s="33">
        <f>SUM(E19/D19*100)</f>
        <v>98.538741876624698</v>
      </c>
    </row>
    <row r="20" spans="1:9" x14ac:dyDescent="0.25">
      <c r="A20" s="6" t="s">
        <v>153</v>
      </c>
      <c r="B20" s="32">
        <f>SUM(B21:B23)</f>
        <v>81078.080000000002</v>
      </c>
      <c r="C20" s="14">
        <f>SUM(C21:C23)</f>
        <v>140413.69</v>
      </c>
      <c r="D20" s="14">
        <f>SUM(D21:D23)</f>
        <v>140413.69</v>
      </c>
      <c r="E20" s="14">
        <f>SUM(E21:E23)</f>
        <v>137154.66</v>
      </c>
      <c r="F20" s="14">
        <f>SUM(E20/B20*100)</f>
        <v>169.1636753115022</v>
      </c>
      <c r="G20" s="18">
        <f>SUM(E20/D20*100)</f>
        <v>97.678979877247002</v>
      </c>
      <c r="I20" s="13"/>
    </row>
    <row r="21" spans="1:9" x14ac:dyDescent="0.25">
      <c r="A21" s="31" t="s">
        <v>179</v>
      </c>
      <c r="B21" s="94">
        <v>5149.92</v>
      </c>
      <c r="C21" s="15">
        <v>54454.33</v>
      </c>
      <c r="D21" s="15">
        <v>54454.33</v>
      </c>
      <c r="E21" s="15">
        <v>52395.58</v>
      </c>
      <c r="F21" s="15">
        <f>SUM(E21/B21*100)</f>
        <v>1017.4057072731226</v>
      </c>
      <c r="G21" s="17">
        <f>SUM(E21/D21*100)</f>
        <v>96.219308914460981</v>
      </c>
      <c r="I21" s="13"/>
    </row>
    <row r="22" spans="1:9" x14ac:dyDescent="0.25">
      <c r="A22" s="31" t="s">
        <v>150</v>
      </c>
      <c r="B22" s="15">
        <v>69663.69</v>
      </c>
      <c r="C22" s="15">
        <v>72453.38</v>
      </c>
      <c r="D22" s="15">
        <v>72453.38</v>
      </c>
      <c r="E22" s="93">
        <v>71253.100000000006</v>
      </c>
      <c r="F22" s="15">
        <f>SUM(E22/B22*100)</f>
        <v>102.28154724505694</v>
      </c>
      <c r="G22" s="17">
        <f>SUM(E22/D22*100)</f>
        <v>98.343376113026054</v>
      </c>
    </row>
    <row r="23" spans="1:9" x14ac:dyDescent="0.25">
      <c r="A23" s="31" t="s">
        <v>151</v>
      </c>
      <c r="B23" s="15">
        <v>6264.47</v>
      </c>
      <c r="C23" s="15">
        <v>13505.98</v>
      </c>
      <c r="D23" s="15">
        <v>13505.98</v>
      </c>
      <c r="E23" s="15">
        <v>13505.98</v>
      </c>
      <c r="F23" s="15">
        <f>SUM(E23/B23*100)</f>
        <v>215.59653091163335</v>
      </c>
      <c r="G23" s="17">
        <f>SUM(E23/D23)*100</f>
        <v>100</v>
      </c>
    </row>
    <row r="24" spans="1:9" x14ac:dyDescent="0.25">
      <c r="A24" s="6" t="s">
        <v>154</v>
      </c>
      <c r="B24" s="32">
        <f>SUM(B25:B25)</f>
        <v>726.39</v>
      </c>
      <c r="C24" s="14">
        <f>SUM(C25:C26)</f>
        <v>703.58</v>
      </c>
      <c r="D24" s="14">
        <f>SUM(D25:D26)</f>
        <v>703.58</v>
      </c>
      <c r="E24" s="14">
        <f>SUM(E25:E26)</f>
        <v>561.79000000000008</v>
      </c>
      <c r="F24" s="14">
        <f t="shared" ref="F24:F30" si="3">SUM(E24/B24*100)</f>
        <v>77.339996420655581</v>
      </c>
      <c r="G24" s="18">
        <f t="shared" ref="G24:G30" si="4">SUM(E24/D24*100)</f>
        <v>79.847352113476802</v>
      </c>
    </row>
    <row r="25" spans="1:9" x14ac:dyDescent="0.25">
      <c r="A25" s="31" t="s">
        <v>155</v>
      </c>
      <c r="B25" s="105">
        <v>726.39</v>
      </c>
      <c r="C25" s="15">
        <v>681</v>
      </c>
      <c r="D25" s="15">
        <v>681</v>
      </c>
      <c r="E25" s="15">
        <v>539.21</v>
      </c>
      <c r="F25" s="15">
        <f t="shared" si="3"/>
        <v>74.231473450901035</v>
      </c>
      <c r="G25" s="17">
        <f t="shared" si="4"/>
        <v>79.179148311306903</v>
      </c>
      <c r="I25" s="13"/>
    </row>
    <row r="26" spans="1:9" x14ac:dyDescent="0.25">
      <c r="A26" s="108" t="s">
        <v>217</v>
      </c>
      <c r="B26" s="110">
        <v>0</v>
      </c>
      <c r="C26" s="107">
        <v>22.58</v>
      </c>
      <c r="D26" s="107">
        <v>22.58</v>
      </c>
      <c r="E26" s="107">
        <v>22.58</v>
      </c>
      <c r="F26" s="111">
        <f>SUM(E26/D26*100)</f>
        <v>100</v>
      </c>
      <c r="G26" s="111">
        <v>100</v>
      </c>
      <c r="I26" s="13"/>
    </row>
    <row r="27" spans="1:9" x14ac:dyDescent="0.25">
      <c r="A27" s="4" t="s">
        <v>157</v>
      </c>
      <c r="B27" s="14">
        <f>SUM(B28:B29)</f>
        <v>2540.3100000000004</v>
      </c>
      <c r="C27" s="14">
        <f>SUM(C28:C29)</f>
        <v>2426.73</v>
      </c>
      <c r="D27" s="14">
        <f>SUM(D28:D29)</f>
        <v>2426.73</v>
      </c>
      <c r="E27" s="14">
        <f>SUM(E28:E29)</f>
        <v>2336.29</v>
      </c>
      <c r="F27" s="14">
        <f t="shared" si="3"/>
        <v>91.968696733863169</v>
      </c>
      <c r="G27" s="18">
        <f t="shared" si="4"/>
        <v>96.273174189135176</v>
      </c>
    </row>
    <row r="28" spans="1:9" x14ac:dyDescent="0.25">
      <c r="A28" s="31" t="s">
        <v>215</v>
      </c>
      <c r="B28" s="93">
        <v>2431.8000000000002</v>
      </c>
      <c r="C28" s="15">
        <v>2340.67</v>
      </c>
      <c r="D28" s="15">
        <v>2340.67</v>
      </c>
      <c r="E28" s="15">
        <v>2250.23</v>
      </c>
      <c r="F28" s="15">
        <f t="shared" si="3"/>
        <v>92.533514269265567</v>
      </c>
      <c r="G28" s="17">
        <f t="shared" si="4"/>
        <v>96.136149051339999</v>
      </c>
    </row>
    <row r="29" spans="1:9" x14ac:dyDescent="0.25">
      <c r="A29" s="108" t="s">
        <v>218</v>
      </c>
      <c r="B29" s="107">
        <v>108.51</v>
      </c>
      <c r="C29" s="107">
        <v>86.06</v>
      </c>
      <c r="D29" s="107">
        <v>86.06</v>
      </c>
      <c r="E29" s="107">
        <v>86.06</v>
      </c>
      <c r="F29" s="111">
        <f>SUM(E29/B29*100)</f>
        <v>79.310662611740852</v>
      </c>
      <c r="G29" s="111">
        <f>SUM(E29/D29*100)</f>
        <v>100</v>
      </c>
    </row>
    <row r="30" spans="1:9" x14ac:dyDescent="0.25">
      <c r="A30" s="4" t="s">
        <v>156</v>
      </c>
      <c r="B30" s="14">
        <f>SUM(B31:B32)</f>
        <v>382807.19</v>
      </c>
      <c r="C30" s="14">
        <f>SUM(C31:C32)</f>
        <v>426794.66</v>
      </c>
      <c r="D30" s="14">
        <f>SUM(D31:D32)</f>
        <v>426794.66</v>
      </c>
      <c r="E30" s="14">
        <f>SUM(E31:E32)</f>
        <v>421951.8</v>
      </c>
      <c r="F30" s="14">
        <f t="shared" si="3"/>
        <v>110.22567261602374</v>
      </c>
      <c r="G30" s="14">
        <f t="shared" si="4"/>
        <v>98.865295081245861</v>
      </c>
    </row>
    <row r="31" spans="1:9" x14ac:dyDescent="0.25">
      <c r="A31" s="34" t="s">
        <v>216</v>
      </c>
      <c r="B31" s="15">
        <v>363697.15</v>
      </c>
      <c r="C31" s="15">
        <v>426794.66</v>
      </c>
      <c r="D31" s="15">
        <v>426794.66</v>
      </c>
      <c r="E31" s="15">
        <v>421951.8</v>
      </c>
      <c r="F31" s="15">
        <f t="shared" ref="F31" si="5">SUM(E31/B31*100)</f>
        <v>116.01735124952175</v>
      </c>
      <c r="G31" s="15">
        <f>SUM(E31/D31*100)</f>
        <v>98.865295081245861</v>
      </c>
    </row>
    <row r="32" spans="1:9" x14ac:dyDescent="0.25">
      <c r="A32" s="31" t="s">
        <v>152</v>
      </c>
      <c r="B32" s="15">
        <v>19110.04</v>
      </c>
      <c r="C32" s="15">
        <v>0</v>
      </c>
      <c r="D32" s="15">
        <v>0</v>
      </c>
      <c r="E32" s="15">
        <v>0</v>
      </c>
      <c r="F32" s="15">
        <v>0</v>
      </c>
      <c r="G32" s="17">
        <v>0</v>
      </c>
    </row>
    <row r="33" spans="1:3" x14ac:dyDescent="0.25">
      <c r="A33" s="109"/>
      <c r="B33" s="109"/>
      <c r="C33" s="109"/>
    </row>
  </sheetData>
  <mergeCells count="3">
    <mergeCell ref="A1:G1"/>
    <mergeCell ref="I2:N2"/>
    <mergeCell ref="A2:H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"/>
  <sheetViews>
    <sheetView workbookViewId="0">
      <selection activeCell="A11" sqref="A11:C11"/>
    </sheetView>
  </sheetViews>
  <sheetFormatPr defaultRowHeight="15" x14ac:dyDescent="0.25"/>
  <cols>
    <col min="1" max="1" width="46.28515625" customWidth="1"/>
    <col min="2" max="5" width="15.140625" customWidth="1"/>
    <col min="6" max="7" width="11.42578125" customWidth="1"/>
  </cols>
  <sheetData>
    <row r="1" spans="1:7" ht="19.5" customHeight="1" x14ac:dyDescent="0.25">
      <c r="A1" s="153" t="s">
        <v>134</v>
      </c>
      <c r="B1" s="153"/>
      <c r="C1" s="153"/>
      <c r="D1" s="153"/>
      <c r="E1" s="153"/>
      <c r="F1" s="153"/>
      <c r="G1" s="153"/>
    </row>
    <row r="2" spans="1:7" ht="29.25" customHeight="1" x14ac:dyDescent="0.25">
      <c r="A2" s="153" t="s">
        <v>128</v>
      </c>
      <c r="B2" s="153"/>
      <c r="C2" s="153"/>
      <c r="D2" s="153"/>
      <c r="E2" s="153"/>
      <c r="F2" s="153"/>
      <c r="G2" s="153"/>
    </row>
    <row r="3" spans="1:7" ht="38.25" x14ac:dyDescent="0.25">
      <c r="A3" s="7" t="s">
        <v>135</v>
      </c>
      <c r="B3" s="7" t="s">
        <v>198</v>
      </c>
      <c r="C3" s="7" t="s">
        <v>188</v>
      </c>
      <c r="D3" s="7" t="s">
        <v>189</v>
      </c>
      <c r="E3" s="7" t="s">
        <v>199</v>
      </c>
      <c r="F3" s="7" t="s">
        <v>136</v>
      </c>
      <c r="G3" s="7" t="s">
        <v>136</v>
      </c>
    </row>
    <row r="4" spans="1:7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161</v>
      </c>
      <c r="G4" s="1" t="s">
        <v>162</v>
      </c>
    </row>
    <row r="5" spans="1:7" x14ac:dyDescent="0.25">
      <c r="A5" s="4" t="s">
        <v>129</v>
      </c>
      <c r="B5" s="14">
        <f>SUM(B6)</f>
        <v>467151.97000000003</v>
      </c>
      <c r="C5" s="14">
        <f>SUM(C6)</f>
        <v>570338.66</v>
      </c>
      <c r="D5" s="14">
        <f>SUM(D6)</f>
        <v>570338.66</v>
      </c>
      <c r="E5" s="14">
        <f>SUM(E6)</f>
        <v>562004.54</v>
      </c>
      <c r="F5" s="14">
        <f t="shared" ref="F5:F10" si="0">SUM(E5/B5*100)</f>
        <v>120.30443540674783</v>
      </c>
      <c r="G5" s="18">
        <f t="shared" ref="G5:G10" si="1">SUM(E5/D5*100)</f>
        <v>98.53874187662467</v>
      </c>
    </row>
    <row r="6" spans="1:7" x14ac:dyDescent="0.25">
      <c r="A6" s="4" t="s">
        <v>130</v>
      </c>
      <c r="B6" s="14">
        <f>SUM(B7+B9)</f>
        <v>467151.97000000003</v>
      </c>
      <c r="C6" s="14">
        <f>SUM(C7+C9)</f>
        <v>570338.66</v>
      </c>
      <c r="D6" s="14">
        <f>SUM(D7+D9)</f>
        <v>570338.66</v>
      </c>
      <c r="E6" s="14">
        <f>SUM(E7+E9)</f>
        <v>562004.54</v>
      </c>
      <c r="F6" s="14">
        <f t="shared" si="0"/>
        <v>120.30443540674783</v>
      </c>
      <c r="G6" s="18">
        <f t="shared" si="1"/>
        <v>98.53874187662467</v>
      </c>
    </row>
    <row r="7" spans="1:7" x14ac:dyDescent="0.25">
      <c r="A7" s="4" t="s">
        <v>131</v>
      </c>
      <c r="B7" s="14">
        <f>SUM(B8)</f>
        <v>461653.03</v>
      </c>
      <c r="C7" s="14">
        <f>SUM(C8)</f>
        <v>563757.16</v>
      </c>
      <c r="D7" s="14">
        <f>SUM(D8)</f>
        <v>563757.16</v>
      </c>
      <c r="E7" s="14">
        <f>SUM(E8)</f>
        <v>555645.74</v>
      </c>
      <c r="F7" s="14">
        <f t="shared" si="0"/>
        <v>120.36003316170154</v>
      </c>
      <c r="G7" s="18">
        <f t="shared" si="1"/>
        <v>98.561185457937242</v>
      </c>
    </row>
    <row r="8" spans="1:7" x14ac:dyDescent="0.25">
      <c r="A8" s="5" t="s">
        <v>132</v>
      </c>
      <c r="B8" s="15">
        <v>461653.03</v>
      </c>
      <c r="C8" s="15">
        <v>563757.16</v>
      </c>
      <c r="D8" s="15">
        <v>563757.16</v>
      </c>
      <c r="E8" s="93">
        <v>555645.74</v>
      </c>
      <c r="F8" s="15">
        <f t="shared" si="0"/>
        <v>120.36003316170154</v>
      </c>
      <c r="G8" s="17">
        <f t="shared" si="1"/>
        <v>98.561185457937242</v>
      </c>
    </row>
    <row r="9" spans="1:7" x14ac:dyDescent="0.25">
      <c r="A9" s="4" t="s">
        <v>133</v>
      </c>
      <c r="B9" s="14">
        <f>SUM(B10)</f>
        <v>5498.94</v>
      </c>
      <c r="C9" s="14">
        <f>SUM(C10)</f>
        <v>6581.5</v>
      </c>
      <c r="D9" s="14">
        <f>SUM(D10)</f>
        <v>6581.5</v>
      </c>
      <c r="E9" s="14">
        <f>SUM(E10)</f>
        <v>6358.8</v>
      </c>
      <c r="F9" s="14">
        <f t="shared" si="0"/>
        <v>115.63683182577007</v>
      </c>
      <c r="G9" s="18">
        <f t="shared" si="1"/>
        <v>96.616272886120186</v>
      </c>
    </row>
    <row r="10" spans="1:7" x14ac:dyDescent="0.25">
      <c r="A10" s="5" t="s">
        <v>133</v>
      </c>
      <c r="B10" s="15">
        <v>5498.94</v>
      </c>
      <c r="C10" s="15">
        <v>6581.5</v>
      </c>
      <c r="D10" s="15">
        <v>6581.5</v>
      </c>
      <c r="E10" s="15">
        <v>6358.8</v>
      </c>
      <c r="F10" s="15">
        <f t="shared" si="0"/>
        <v>115.63683182577007</v>
      </c>
      <c r="G10" s="17">
        <f t="shared" si="1"/>
        <v>96.616272886120186</v>
      </c>
    </row>
  </sheetData>
  <mergeCells count="2">
    <mergeCell ref="A1:G1"/>
    <mergeCell ref="A2:G2"/>
  </mergeCells>
  <pageMargins left="0.7" right="0.7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1D6B-5D76-4ABF-B425-86739D933B29}">
  <sheetPr>
    <pageSetUpPr fitToPage="1"/>
  </sheetPr>
  <dimension ref="A1:K15"/>
  <sheetViews>
    <sheetView workbookViewId="0">
      <selection activeCell="F4" sqref="F4:K4"/>
    </sheetView>
  </sheetViews>
  <sheetFormatPr defaultRowHeight="15" x14ac:dyDescent="0.25"/>
  <cols>
    <col min="1" max="1" width="4.5703125" customWidth="1"/>
    <col min="2" max="2" width="4.42578125" customWidth="1"/>
    <col min="3" max="3" width="4.5703125" customWidth="1"/>
    <col min="4" max="4" width="4.85546875" customWidth="1"/>
    <col min="5" max="5" width="39" customWidth="1"/>
    <col min="6" max="9" width="14.28515625" customWidth="1"/>
    <col min="10" max="11" width="8.140625" customWidth="1"/>
  </cols>
  <sheetData>
    <row r="1" spans="1:11" ht="24.75" customHeight="1" x14ac:dyDescent="0.25">
      <c r="A1" s="149" t="s">
        <v>134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5" customHeight="1" x14ac:dyDescent="0.25">
      <c r="A2" s="149" t="s">
        <v>174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31.5" customHeight="1" x14ac:dyDescent="0.25">
      <c r="A3" s="149" t="s">
        <v>175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38.25" customHeight="1" x14ac:dyDescent="0.25">
      <c r="A4" s="155" t="s">
        <v>135</v>
      </c>
      <c r="B4" s="155"/>
      <c r="C4" s="155"/>
      <c r="D4" s="155"/>
      <c r="E4" s="155"/>
      <c r="F4" s="20" t="s">
        <v>198</v>
      </c>
      <c r="G4" s="20" t="s">
        <v>188</v>
      </c>
      <c r="H4" s="20" t="s">
        <v>189</v>
      </c>
      <c r="I4" s="20" t="s">
        <v>199</v>
      </c>
      <c r="J4" s="20" t="s">
        <v>136</v>
      </c>
      <c r="K4" s="20" t="s">
        <v>136</v>
      </c>
    </row>
    <row r="5" spans="1:11" x14ac:dyDescent="0.25">
      <c r="A5" s="150">
        <v>1</v>
      </c>
      <c r="B5" s="151"/>
      <c r="C5" s="151"/>
      <c r="D5" s="151"/>
      <c r="E5" s="152"/>
      <c r="F5" s="1">
        <v>2</v>
      </c>
      <c r="G5" s="1">
        <v>3</v>
      </c>
      <c r="H5" s="1">
        <v>4</v>
      </c>
      <c r="I5" s="1">
        <v>5</v>
      </c>
      <c r="J5" s="9" t="s">
        <v>161</v>
      </c>
      <c r="K5" s="9" t="s">
        <v>162</v>
      </c>
    </row>
    <row r="6" spans="1:11" ht="25.5" x14ac:dyDescent="0.25">
      <c r="A6" s="21">
        <v>8</v>
      </c>
      <c r="B6" s="21"/>
      <c r="C6" s="21"/>
      <c r="D6" s="21"/>
      <c r="E6" s="40" t="s">
        <v>164</v>
      </c>
      <c r="F6" s="29"/>
      <c r="G6" s="29"/>
      <c r="H6" s="29"/>
      <c r="I6" s="29"/>
      <c r="J6" s="29"/>
      <c r="K6" s="29"/>
    </row>
    <row r="7" spans="1:11" x14ac:dyDescent="0.25">
      <c r="A7" s="37"/>
      <c r="B7" s="38">
        <v>84</v>
      </c>
      <c r="C7" s="38"/>
      <c r="D7" s="38"/>
      <c r="E7" s="42" t="s">
        <v>165</v>
      </c>
      <c r="F7" s="29"/>
      <c r="G7" s="29"/>
      <c r="H7" s="29"/>
      <c r="I7" s="29"/>
      <c r="J7" s="29"/>
      <c r="K7" s="29"/>
    </row>
    <row r="8" spans="1:11" ht="39" x14ac:dyDescent="0.25">
      <c r="A8" s="26"/>
      <c r="B8" s="26"/>
      <c r="C8" s="26">
        <v>841</v>
      </c>
      <c r="D8" s="26"/>
      <c r="E8" s="39" t="s">
        <v>166</v>
      </c>
      <c r="F8" s="25"/>
      <c r="G8" s="25"/>
      <c r="H8" s="25"/>
      <c r="I8" s="25"/>
      <c r="J8" s="25"/>
      <c r="K8" s="25"/>
    </row>
    <row r="9" spans="1:11" ht="26.25" x14ac:dyDescent="0.25">
      <c r="A9" s="26"/>
      <c r="B9" s="26"/>
      <c r="C9" s="26"/>
      <c r="D9" s="26">
        <v>8413</v>
      </c>
      <c r="E9" s="39" t="s">
        <v>167</v>
      </c>
      <c r="F9" s="27"/>
      <c r="G9" s="27"/>
      <c r="H9" s="27"/>
      <c r="I9" s="27"/>
      <c r="J9" s="27"/>
      <c r="K9" s="27"/>
    </row>
    <row r="10" spans="1:11" x14ac:dyDescent="0.25">
      <c r="A10" s="26"/>
      <c r="B10" s="26"/>
      <c r="C10" s="26"/>
      <c r="D10" s="26" t="s">
        <v>168</v>
      </c>
      <c r="E10" s="39"/>
      <c r="F10" s="27"/>
      <c r="G10" s="27"/>
      <c r="H10" s="27"/>
      <c r="I10" s="27"/>
      <c r="J10" s="27"/>
      <c r="K10" s="27"/>
    </row>
    <row r="11" spans="1:11" ht="26.25" x14ac:dyDescent="0.25">
      <c r="A11" s="24">
        <v>5</v>
      </c>
      <c r="B11" s="24"/>
      <c r="C11" s="24"/>
      <c r="D11" s="24"/>
      <c r="E11" s="41" t="s">
        <v>169</v>
      </c>
      <c r="F11" s="27"/>
      <c r="G11" s="27"/>
      <c r="H11" s="27"/>
      <c r="I11" s="27"/>
      <c r="J11" s="27"/>
      <c r="K11" s="27"/>
    </row>
    <row r="12" spans="1:11" ht="26.25" x14ac:dyDescent="0.25">
      <c r="A12" s="26"/>
      <c r="B12" s="26">
        <v>54</v>
      </c>
      <c r="C12" s="26"/>
      <c r="D12" s="26"/>
      <c r="E12" s="39" t="s">
        <v>170</v>
      </c>
      <c r="F12" s="27"/>
      <c r="G12" s="27"/>
      <c r="H12" s="27"/>
      <c r="I12" s="27"/>
      <c r="J12" s="27"/>
      <c r="K12" s="27"/>
    </row>
    <row r="13" spans="1:11" ht="39" x14ac:dyDescent="0.25">
      <c r="A13" s="26"/>
      <c r="B13" s="26"/>
      <c r="C13" s="26">
        <v>541</v>
      </c>
      <c r="D13" s="26"/>
      <c r="E13" s="39" t="s">
        <v>171</v>
      </c>
      <c r="F13" s="27"/>
      <c r="G13" s="27"/>
      <c r="H13" s="27"/>
      <c r="I13" s="27"/>
      <c r="J13" s="27"/>
      <c r="K13" s="27"/>
    </row>
    <row r="14" spans="1:11" ht="26.25" x14ac:dyDescent="0.25">
      <c r="A14" s="26"/>
      <c r="B14" s="26"/>
      <c r="C14" s="26"/>
      <c r="D14" s="26">
        <v>5413</v>
      </c>
      <c r="E14" s="39" t="s">
        <v>172</v>
      </c>
      <c r="F14" s="25"/>
      <c r="G14" s="25"/>
      <c r="H14" s="25"/>
      <c r="I14" s="25"/>
      <c r="J14" s="25"/>
      <c r="K14" s="25"/>
    </row>
    <row r="15" spans="1:11" x14ac:dyDescent="0.25">
      <c r="A15" s="26"/>
      <c r="B15" s="26"/>
      <c r="C15" s="26"/>
      <c r="D15" s="26"/>
      <c r="E15" s="5" t="s">
        <v>173</v>
      </c>
      <c r="F15" s="27"/>
      <c r="G15" s="27"/>
      <c r="H15" s="27"/>
      <c r="I15" s="27"/>
      <c r="J15" s="27"/>
      <c r="K15" s="27"/>
    </row>
  </sheetData>
  <mergeCells count="5">
    <mergeCell ref="A1:K1"/>
    <mergeCell ref="A2:K2"/>
    <mergeCell ref="A3:K3"/>
    <mergeCell ref="A4:E4"/>
    <mergeCell ref="A5:E5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723F-6D81-4CA7-909E-D6E7614DACB5}">
  <sheetPr>
    <pageSetUpPr fitToPage="1"/>
  </sheetPr>
  <dimension ref="A1:G30"/>
  <sheetViews>
    <sheetView topLeftCell="A2" workbookViewId="0">
      <selection activeCell="G5" sqref="G5"/>
    </sheetView>
  </sheetViews>
  <sheetFormatPr defaultRowHeight="15" x14ac:dyDescent="0.25"/>
  <cols>
    <col min="1" max="1" width="45" customWidth="1"/>
    <col min="2" max="5" width="15.140625" customWidth="1"/>
  </cols>
  <sheetData>
    <row r="1" spans="1:7" hidden="1" x14ac:dyDescent="0.25"/>
    <row r="2" spans="1:7" ht="18" x14ac:dyDescent="0.25">
      <c r="A2" s="43"/>
      <c r="B2" s="43"/>
      <c r="C2" s="43"/>
      <c r="D2" s="43"/>
      <c r="E2" s="44"/>
      <c r="F2" s="44"/>
      <c r="G2" s="44"/>
    </row>
    <row r="3" spans="1:7" x14ac:dyDescent="0.25">
      <c r="A3" s="156" t="s">
        <v>176</v>
      </c>
      <c r="B3" s="156"/>
      <c r="C3" s="156"/>
      <c r="D3" s="156"/>
      <c r="E3" s="156"/>
      <c r="F3" s="156"/>
      <c r="G3" s="156"/>
    </row>
    <row r="4" spans="1:7" ht="18" x14ac:dyDescent="0.25">
      <c r="A4" s="45"/>
      <c r="B4" s="45"/>
      <c r="C4" s="45"/>
      <c r="D4" s="45"/>
      <c r="E4" s="46"/>
      <c r="F4" s="46"/>
      <c r="G4" s="46"/>
    </row>
    <row r="5" spans="1:7" ht="38.25" x14ac:dyDescent="0.25">
      <c r="A5" s="48" t="s">
        <v>135</v>
      </c>
      <c r="B5" s="48" t="s">
        <v>198</v>
      </c>
      <c r="C5" s="48" t="s">
        <v>188</v>
      </c>
      <c r="D5" s="48" t="s">
        <v>189</v>
      </c>
      <c r="E5" s="48" t="s">
        <v>199</v>
      </c>
      <c r="F5" s="48" t="s">
        <v>136</v>
      </c>
      <c r="G5" s="48" t="s">
        <v>163</v>
      </c>
    </row>
    <row r="6" spans="1:7" x14ac:dyDescent="0.25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 t="s">
        <v>161</v>
      </c>
      <c r="G6" s="49" t="s">
        <v>162</v>
      </c>
    </row>
    <row r="7" spans="1:7" ht="17.25" customHeight="1" x14ac:dyDescent="0.25">
      <c r="A7" s="50" t="s">
        <v>177</v>
      </c>
      <c r="B7" s="51"/>
      <c r="C7" s="51"/>
      <c r="D7" s="52"/>
      <c r="E7" s="53"/>
      <c r="F7" s="53"/>
      <c r="G7" s="53"/>
    </row>
    <row r="8" spans="1:7" x14ac:dyDescent="0.25">
      <c r="A8" s="50" t="s">
        <v>178</v>
      </c>
      <c r="B8" s="51"/>
      <c r="C8" s="51"/>
      <c r="D8" s="51"/>
      <c r="E8" s="53"/>
      <c r="F8" s="53"/>
      <c r="G8" s="53"/>
    </row>
    <row r="9" spans="1:7" x14ac:dyDescent="0.25">
      <c r="A9" s="54" t="s">
        <v>179</v>
      </c>
      <c r="B9" s="51"/>
      <c r="C9" s="51"/>
      <c r="D9" s="51"/>
      <c r="E9" s="53"/>
      <c r="F9" s="53"/>
      <c r="G9" s="53"/>
    </row>
    <row r="10" spans="1:7" x14ac:dyDescent="0.25">
      <c r="A10" s="55" t="s">
        <v>180</v>
      </c>
      <c r="B10" s="51"/>
      <c r="C10" s="51"/>
      <c r="D10" s="51"/>
      <c r="E10" s="53"/>
      <c r="F10" s="53"/>
      <c r="G10" s="53"/>
    </row>
    <row r="11" spans="1:7" x14ac:dyDescent="0.25">
      <c r="A11" s="55" t="s">
        <v>168</v>
      </c>
      <c r="B11" s="51"/>
      <c r="C11" s="51"/>
      <c r="D11" s="51"/>
      <c r="E11" s="53"/>
      <c r="F11" s="53"/>
      <c r="G11" s="53"/>
    </row>
    <row r="12" spans="1:7" ht="15" customHeight="1" x14ac:dyDescent="0.25">
      <c r="A12" s="50" t="s">
        <v>181</v>
      </c>
      <c r="B12" s="51"/>
      <c r="C12" s="51"/>
      <c r="D12" s="52"/>
      <c r="E12" s="53"/>
      <c r="F12" s="53"/>
      <c r="G12" s="53"/>
    </row>
    <row r="13" spans="1:7" ht="15" customHeight="1" x14ac:dyDescent="0.25">
      <c r="A13" s="56" t="s">
        <v>182</v>
      </c>
      <c r="B13" s="51"/>
      <c r="C13" s="51"/>
      <c r="D13" s="52"/>
      <c r="E13" s="53"/>
      <c r="F13" s="53"/>
      <c r="G13" s="53"/>
    </row>
    <row r="14" spans="1:7" ht="15" customHeight="1" x14ac:dyDescent="0.25">
      <c r="A14" s="50" t="s">
        <v>183</v>
      </c>
      <c r="B14" s="51"/>
      <c r="C14" s="51"/>
      <c r="D14" s="52"/>
      <c r="E14" s="53"/>
      <c r="F14" s="53"/>
      <c r="G14" s="53"/>
    </row>
    <row r="15" spans="1:7" ht="15" customHeight="1" x14ac:dyDescent="0.25">
      <c r="A15" s="56" t="s">
        <v>155</v>
      </c>
      <c r="B15" s="51"/>
      <c r="C15" s="51"/>
      <c r="D15" s="52"/>
      <c r="E15" s="53"/>
      <c r="F15" s="53"/>
      <c r="G15" s="53"/>
    </row>
    <row r="16" spans="1:7" x14ac:dyDescent="0.25">
      <c r="A16" s="57" t="s">
        <v>184</v>
      </c>
      <c r="B16" s="51"/>
      <c r="C16" s="51"/>
      <c r="D16" s="52"/>
      <c r="E16" s="53"/>
      <c r="F16" s="53"/>
      <c r="G16" s="53"/>
    </row>
    <row r="17" spans="1:7" x14ac:dyDescent="0.25">
      <c r="A17" s="56"/>
      <c r="B17" s="51"/>
      <c r="C17" s="51"/>
      <c r="D17" s="52"/>
      <c r="E17" s="53"/>
      <c r="F17" s="53"/>
      <c r="G17" s="53"/>
    </row>
    <row r="18" spans="1:7" ht="15" customHeight="1" x14ac:dyDescent="0.25">
      <c r="A18" s="50" t="s">
        <v>185</v>
      </c>
      <c r="B18" s="51"/>
      <c r="C18" s="51"/>
      <c r="D18" s="52"/>
      <c r="E18" s="53"/>
      <c r="F18" s="53"/>
      <c r="G18" s="53"/>
    </row>
    <row r="19" spans="1:7" x14ac:dyDescent="0.25">
      <c r="A19" s="50" t="s">
        <v>178</v>
      </c>
      <c r="B19" s="51"/>
      <c r="C19" s="51"/>
      <c r="D19" s="51"/>
      <c r="E19" s="53"/>
      <c r="F19" s="53"/>
      <c r="G19" s="53"/>
    </row>
    <row r="20" spans="1:7" x14ac:dyDescent="0.25">
      <c r="A20" s="54" t="s">
        <v>179</v>
      </c>
      <c r="B20" s="51"/>
      <c r="C20" s="51"/>
      <c r="D20" s="51"/>
      <c r="E20" s="53"/>
      <c r="F20" s="53"/>
      <c r="G20" s="53"/>
    </row>
    <row r="21" spans="1:7" x14ac:dyDescent="0.25">
      <c r="A21" s="55" t="s">
        <v>180</v>
      </c>
      <c r="B21" s="51"/>
      <c r="C21" s="51"/>
      <c r="D21" s="51"/>
      <c r="E21" s="53"/>
      <c r="F21" s="53"/>
      <c r="G21" s="53"/>
    </row>
    <row r="22" spans="1:7" x14ac:dyDescent="0.25">
      <c r="A22" s="55" t="s">
        <v>168</v>
      </c>
      <c r="B22" s="51"/>
      <c r="C22" s="51"/>
      <c r="D22" s="51"/>
      <c r="E22" s="53"/>
      <c r="F22" s="53"/>
      <c r="G22" s="53"/>
    </row>
    <row r="23" spans="1:7" x14ac:dyDescent="0.25">
      <c r="A23" s="50" t="s">
        <v>181</v>
      </c>
      <c r="B23" s="51"/>
      <c r="C23" s="51"/>
      <c r="D23" s="52"/>
      <c r="E23" s="53"/>
      <c r="F23" s="53"/>
      <c r="G23" s="53"/>
    </row>
    <row r="24" spans="1:7" x14ac:dyDescent="0.25">
      <c r="A24" s="56" t="s">
        <v>182</v>
      </c>
      <c r="B24" s="51"/>
      <c r="C24" s="51"/>
      <c r="D24" s="52"/>
      <c r="E24" s="53"/>
      <c r="F24" s="53"/>
      <c r="G24" s="53"/>
    </row>
    <row r="25" spans="1:7" x14ac:dyDescent="0.25">
      <c r="A25" s="50" t="s">
        <v>183</v>
      </c>
      <c r="B25" s="51"/>
      <c r="C25" s="51"/>
      <c r="D25" s="52"/>
      <c r="E25" s="53"/>
      <c r="F25" s="53"/>
      <c r="G25" s="53"/>
    </row>
    <row r="26" spans="1:7" x14ac:dyDescent="0.25">
      <c r="A26" s="56" t="s">
        <v>155</v>
      </c>
      <c r="B26" s="51"/>
      <c r="C26" s="51"/>
      <c r="D26" s="52"/>
      <c r="E26" s="53"/>
      <c r="F26" s="53"/>
      <c r="G26" s="53"/>
    </row>
    <row r="27" spans="1:7" x14ac:dyDescent="0.25">
      <c r="A27" s="57" t="s">
        <v>184</v>
      </c>
      <c r="B27" s="51"/>
      <c r="C27" s="51"/>
      <c r="D27" s="52"/>
      <c r="E27" s="53"/>
      <c r="F27" s="53"/>
      <c r="G27" s="53"/>
    </row>
    <row r="30" spans="1:7" x14ac:dyDescent="0.25">
      <c r="D30" s="47"/>
    </row>
  </sheetData>
  <mergeCells count="1">
    <mergeCell ref="A3:G3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0"/>
  <sheetViews>
    <sheetView topLeftCell="A62" workbookViewId="0">
      <selection activeCell="J120" sqref="J120"/>
    </sheetView>
  </sheetViews>
  <sheetFormatPr defaultRowHeight="15" x14ac:dyDescent="0.25"/>
  <cols>
    <col min="1" max="1" width="13.42578125" customWidth="1"/>
    <col min="2" max="2" width="6" customWidth="1"/>
    <col min="3" max="3" width="11.42578125" hidden="1" customWidth="1"/>
    <col min="4" max="4" width="33.85546875" customWidth="1"/>
    <col min="5" max="7" width="15.140625" customWidth="1"/>
    <col min="8" max="8" width="9.140625" customWidth="1"/>
  </cols>
  <sheetData>
    <row r="1" spans="1:8" x14ac:dyDescent="0.25">
      <c r="A1" s="158" t="s">
        <v>158</v>
      </c>
      <c r="B1" s="158"/>
      <c r="C1" s="158"/>
      <c r="D1" s="158"/>
      <c r="E1" s="158"/>
      <c r="F1" s="158"/>
      <c r="G1" s="129"/>
    </row>
    <row r="2" spans="1:8" ht="22.5" customHeight="1" x14ac:dyDescent="0.25">
      <c r="A2" s="158" t="s">
        <v>159</v>
      </c>
      <c r="B2" s="158"/>
      <c r="C2" s="158"/>
      <c r="D2" s="158"/>
      <c r="E2" s="158"/>
      <c r="F2" s="158"/>
      <c r="G2" s="129"/>
    </row>
    <row r="3" spans="1:8" x14ac:dyDescent="0.25">
      <c r="A3" s="158"/>
      <c r="B3" s="158"/>
      <c r="C3" s="158"/>
      <c r="D3" s="158"/>
      <c r="E3" s="158"/>
      <c r="F3" s="158"/>
      <c r="G3" s="129"/>
    </row>
    <row r="4" spans="1:8" ht="36.75" customHeight="1" x14ac:dyDescent="0.25">
      <c r="A4" s="163" t="s">
        <v>187</v>
      </c>
      <c r="B4" s="164"/>
      <c r="C4" s="164"/>
      <c r="D4" s="48" t="s">
        <v>186</v>
      </c>
      <c r="E4" s="48" t="s">
        <v>188</v>
      </c>
      <c r="F4" s="48" t="s">
        <v>189</v>
      </c>
      <c r="G4" s="48" t="s">
        <v>200</v>
      </c>
      <c r="H4" s="48" t="s">
        <v>136</v>
      </c>
    </row>
    <row r="5" spans="1:8" ht="15" customHeight="1" x14ac:dyDescent="0.25">
      <c r="A5" s="165"/>
      <c r="B5" s="166"/>
      <c r="C5" s="58"/>
      <c r="D5" s="49">
        <v>1</v>
      </c>
      <c r="E5" s="49">
        <v>2</v>
      </c>
      <c r="F5" s="49">
        <v>3</v>
      </c>
      <c r="G5" s="49">
        <v>4</v>
      </c>
      <c r="H5" s="49" t="s">
        <v>64</v>
      </c>
    </row>
    <row r="6" spans="1:8" ht="15" customHeight="1" x14ac:dyDescent="0.25">
      <c r="A6" s="59" t="s">
        <v>190</v>
      </c>
      <c r="B6" s="96"/>
      <c r="C6" s="97"/>
      <c r="D6" s="59" t="s">
        <v>66</v>
      </c>
      <c r="E6" s="98"/>
      <c r="F6" s="98"/>
      <c r="G6" s="114"/>
      <c r="H6" s="98"/>
    </row>
    <row r="7" spans="1:8" ht="15" customHeight="1" x14ac:dyDescent="0.25">
      <c r="A7" s="99"/>
      <c r="B7" s="100"/>
      <c r="C7" s="101"/>
      <c r="D7" s="102" t="s">
        <v>191</v>
      </c>
      <c r="E7" s="104">
        <f>SUM(E8:E13)</f>
        <v>570338.65999999992</v>
      </c>
      <c r="F7" s="104">
        <f>SUM(F8:F13)</f>
        <v>570338.65999999992</v>
      </c>
      <c r="G7" s="117">
        <f>SUM(G8:G13)</f>
        <v>562004.54</v>
      </c>
      <c r="H7" s="104">
        <f t="shared" ref="H7:H17" si="0">SUM(G7/F7*100)</f>
        <v>98.538741876624698</v>
      </c>
    </row>
    <row r="8" spans="1:8" ht="15" customHeight="1" x14ac:dyDescent="0.25">
      <c r="A8" s="168">
        <v>11</v>
      </c>
      <c r="B8" s="169"/>
      <c r="C8" s="95"/>
      <c r="D8" s="69" t="s">
        <v>192</v>
      </c>
      <c r="E8" s="112">
        <v>54454.33</v>
      </c>
      <c r="F8" s="112">
        <v>54454.33</v>
      </c>
      <c r="G8" s="112">
        <v>52395.58</v>
      </c>
      <c r="H8" s="103">
        <f t="shared" si="0"/>
        <v>96.219308914460981</v>
      </c>
    </row>
    <row r="9" spans="1:8" ht="15" customHeight="1" x14ac:dyDescent="0.25">
      <c r="A9" s="115">
        <v>12</v>
      </c>
      <c r="B9" s="116"/>
      <c r="C9" s="95"/>
      <c r="D9" s="69" t="s">
        <v>82</v>
      </c>
      <c r="E9" s="112">
        <v>72453.38</v>
      </c>
      <c r="F9" s="112">
        <v>72453.38</v>
      </c>
      <c r="G9" s="112">
        <v>71253.100000000006</v>
      </c>
      <c r="H9" s="103">
        <f>SUM(G9/F9*100)</f>
        <v>98.343376113026054</v>
      </c>
    </row>
    <row r="10" spans="1:8" ht="15" customHeight="1" x14ac:dyDescent="0.25">
      <c r="A10" s="115">
        <v>17</v>
      </c>
      <c r="B10" s="116"/>
      <c r="C10" s="95"/>
      <c r="D10" s="69" t="s">
        <v>103</v>
      </c>
      <c r="E10" s="112">
        <v>13505.98</v>
      </c>
      <c r="F10" s="112">
        <v>13505.98</v>
      </c>
      <c r="G10" s="112">
        <v>13505.98</v>
      </c>
      <c r="H10" s="103">
        <f>SUM(G10/F10*100)</f>
        <v>100</v>
      </c>
    </row>
    <row r="11" spans="1:8" ht="15" customHeight="1" x14ac:dyDescent="0.25">
      <c r="A11" s="168">
        <v>31</v>
      </c>
      <c r="B11" s="169"/>
      <c r="C11" s="95"/>
      <c r="D11" s="69" t="s">
        <v>193</v>
      </c>
      <c r="E11" s="112">
        <v>703.58</v>
      </c>
      <c r="F11" s="112">
        <v>703.58</v>
      </c>
      <c r="G11" s="112">
        <v>561.79</v>
      </c>
      <c r="H11" s="103">
        <f t="shared" si="0"/>
        <v>79.847352113476774</v>
      </c>
    </row>
    <row r="12" spans="1:8" ht="15" customHeight="1" x14ac:dyDescent="0.25">
      <c r="A12" s="168">
        <v>41</v>
      </c>
      <c r="B12" s="169"/>
      <c r="C12" s="95"/>
      <c r="D12" s="69" t="s">
        <v>116</v>
      </c>
      <c r="E12" s="112">
        <v>2426.73</v>
      </c>
      <c r="F12" s="112">
        <v>2426.73</v>
      </c>
      <c r="G12" s="112">
        <v>2336.29</v>
      </c>
      <c r="H12" s="103">
        <f t="shared" si="0"/>
        <v>96.273174189135176</v>
      </c>
    </row>
    <row r="13" spans="1:8" ht="15" customHeight="1" x14ac:dyDescent="0.25">
      <c r="A13" s="168">
        <v>50</v>
      </c>
      <c r="B13" s="169"/>
      <c r="C13" s="95"/>
      <c r="D13" s="69" t="s">
        <v>194</v>
      </c>
      <c r="E13" s="112">
        <v>426794.66</v>
      </c>
      <c r="F13" s="112">
        <v>426794.66</v>
      </c>
      <c r="G13" s="112">
        <v>421951.8</v>
      </c>
      <c r="H13" s="103">
        <f t="shared" si="0"/>
        <v>98.865295081245861</v>
      </c>
    </row>
    <row r="14" spans="1:8" x14ac:dyDescent="0.25">
      <c r="A14" s="159" t="s">
        <v>77</v>
      </c>
      <c r="B14" s="159"/>
      <c r="C14" s="159"/>
      <c r="D14" s="59" t="s">
        <v>78</v>
      </c>
      <c r="E14" s="60">
        <f>SUM(E15+E53)</f>
        <v>504601.76999999996</v>
      </c>
      <c r="F14" s="60">
        <f>SUM(F15+F53)</f>
        <v>504601.76999999996</v>
      </c>
      <c r="G14" s="60">
        <f>SUM(G15+G53)</f>
        <v>498445.72000000003</v>
      </c>
      <c r="H14" s="60">
        <f t="shared" si="0"/>
        <v>98.780018151739739</v>
      </c>
    </row>
    <row r="15" spans="1:8" ht="25.5" x14ac:dyDescent="0.25">
      <c r="A15" s="160" t="s">
        <v>79</v>
      </c>
      <c r="B15" s="160"/>
      <c r="C15" s="160"/>
      <c r="D15" s="61" t="s">
        <v>80</v>
      </c>
      <c r="E15" s="62">
        <f>SUM(E16+E49)</f>
        <v>85959.360000000001</v>
      </c>
      <c r="F15" s="62">
        <f>SUM(F16+F49)</f>
        <v>85959.360000000001</v>
      </c>
      <c r="G15" s="62">
        <f>SUM(G16+G49)</f>
        <v>84759.08</v>
      </c>
      <c r="H15" s="62">
        <f t="shared" si="0"/>
        <v>98.603665732271622</v>
      </c>
    </row>
    <row r="16" spans="1:8" x14ac:dyDescent="0.25">
      <c r="A16" s="157" t="s">
        <v>81</v>
      </c>
      <c r="B16" s="157"/>
      <c r="C16" s="157"/>
      <c r="D16" s="63" t="s">
        <v>82</v>
      </c>
      <c r="E16" s="64">
        <f>SUM(E17+E43+E46)</f>
        <v>72453.38</v>
      </c>
      <c r="F16" s="64">
        <f>SUM(F17+F43+F46)</f>
        <v>72453.38</v>
      </c>
      <c r="G16" s="64">
        <f>SUM(G17+G43+G46)</f>
        <v>71253.100000000006</v>
      </c>
      <c r="H16" s="64">
        <f t="shared" si="0"/>
        <v>98.343376113026054</v>
      </c>
    </row>
    <row r="17" spans="1:8" x14ac:dyDescent="0.25">
      <c r="A17" s="161">
        <v>32</v>
      </c>
      <c r="B17" s="161"/>
      <c r="C17" s="161"/>
      <c r="D17" s="66" t="s">
        <v>24</v>
      </c>
      <c r="E17" s="67">
        <v>31460.68</v>
      </c>
      <c r="F17" s="67">
        <v>31460.68</v>
      </c>
      <c r="G17" s="67">
        <f t="shared" ref="G17" si="1">SUM(G18+G21+G27+G37)</f>
        <v>30265.289999999997</v>
      </c>
      <c r="H17" s="67">
        <f t="shared" si="0"/>
        <v>96.200368205645887</v>
      </c>
    </row>
    <row r="18" spans="1:8" x14ac:dyDescent="0.25">
      <c r="A18" s="65">
        <v>321</v>
      </c>
      <c r="B18" s="65"/>
      <c r="C18" s="65"/>
      <c r="D18" s="66" t="s">
        <v>25</v>
      </c>
      <c r="E18" s="67">
        <f>SUM(E19:E20)</f>
        <v>0</v>
      </c>
      <c r="F18" s="67">
        <f>SUM(F19:F20)</f>
        <v>0</v>
      </c>
      <c r="G18" s="67">
        <f t="shared" ref="G18" si="2">SUM(G19:G20)</f>
        <v>2365.5</v>
      </c>
      <c r="H18" s="67">
        <v>0</v>
      </c>
    </row>
    <row r="19" spans="1:8" x14ac:dyDescent="0.25">
      <c r="A19" s="68">
        <v>3211</v>
      </c>
      <c r="B19" s="68"/>
      <c r="C19" s="68"/>
      <c r="D19" s="69" t="s">
        <v>83</v>
      </c>
      <c r="E19" s="70">
        <v>0</v>
      </c>
      <c r="F19" s="70">
        <v>0</v>
      </c>
      <c r="G19" s="70">
        <v>1845.5</v>
      </c>
      <c r="H19" s="70">
        <v>0</v>
      </c>
    </row>
    <row r="20" spans="1:8" x14ac:dyDescent="0.25">
      <c r="A20" s="71">
        <v>3213</v>
      </c>
      <c r="B20" s="71"/>
      <c r="C20" s="71"/>
      <c r="D20" s="69" t="s">
        <v>84</v>
      </c>
      <c r="E20" s="70">
        <v>0</v>
      </c>
      <c r="F20" s="70">
        <v>0</v>
      </c>
      <c r="G20" s="70">
        <v>520</v>
      </c>
      <c r="H20" s="70">
        <v>0</v>
      </c>
    </row>
    <row r="21" spans="1:8" x14ac:dyDescent="0.25">
      <c r="A21" s="65">
        <v>322</v>
      </c>
      <c r="B21" s="65"/>
      <c r="C21" s="65"/>
      <c r="D21" s="66" t="s">
        <v>85</v>
      </c>
      <c r="E21" s="72">
        <f>SUM(E22:E26)</f>
        <v>0</v>
      </c>
      <c r="F21" s="72">
        <f>SUM(F22:F26)</f>
        <v>0</v>
      </c>
      <c r="G21" s="72">
        <f t="shared" ref="G21" si="3">SUM(G22:G26)</f>
        <v>10577.509999999998</v>
      </c>
      <c r="H21" s="72">
        <v>0</v>
      </c>
    </row>
    <row r="22" spans="1:8" x14ac:dyDescent="0.25">
      <c r="A22" s="71">
        <v>3221</v>
      </c>
      <c r="B22" s="71"/>
      <c r="C22" s="71"/>
      <c r="D22" s="69" t="s">
        <v>86</v>
      </c>
      <c r="E22" s="70">
        <v>0</v>
      </c>
      <c r="F22" s="70">
        <v>0</v>
      </c>
      <c r="G22" s="70">
        <v>3788.55</v>
      </c>
      <c r="H22" s="70">
        <v>0</v>
      </c>
    </row>
    <row r="23" spans="1:8" x14ac:dyDescent="0.25">
      <c r="A23" s="71">
        <v>3223</v>
      </c>
      <c r="B23" s="71"/>
      <c r="C23" s="71"/>
      <c r="D23" s="69" t="s">
        <v>31</v>
      </c>
      <c r="E23" s="70">
        <v>0</v>
      </c>
      <c r="F23" s="70">
        <v>0</v>
      </c>
      <c r="G23" s="113">
        <v>5297.27</v>
      </c>
      <c r="H23" s="70">
        <v>0</v>
      </c>
    </row>
    <row r="24" spans="1:8" x14ac:dyDescent="0.25">
      <c r="A24" s="71">
        <v>3224</v>
      </c>
      <c r="B24" s="71"/>
      <c r="C24" s="71"/>
      <c r="D24" s="69" t="s">
        <v>87</v>
      </c>
      <c r="E24" s="70">
        <v>0</v>
      </c>
      <c r="F24" s="70">
        <v>0</v>
      </c>
      <c r="G24" s="70">
        <v>1404.71</v>
      </c>
      <c r="H24" s="70">
        <v>0</v>
      </c>
    </row>
    <row r="25" spans="1:8" x14ac:dyDescent="0.25">
      <c r="A25" s="71">
        <v>3225</v>
      </c>
      <c r="B25" s="71"/>
      <c r="C25" s="71"/>
      <c r="D25" s="69" t="s">
        <v>32</v>
      </c>
      <c r="E25" s="70">
        <v>0</v>
      </c>
      <c r="F25" s="70">
        <v>0</v>
      </c>
      <c r="G25" s="70">
        <v>0</v>
      </c>
      <c r="H25" s="70">
        <v>0</v>
      </c>
    </row>
    <row r="26" spans="1:8" x14ac:dyDescent="0.25">
      <c r="A26" s="71">
        <v>3227</v>
      </c>
      <c r="B26" s="71"/>
      <c r="C26" s="71"/>
      <c r="D26" s="69" t="s">
        <v>88</v>
      </c>
      <c r="E26" s="70">
        <v>0</v>
      </c>
      <c r="F26" s="70">
        <v>0</v>
      </c>
      <c r="G26" s="70">
        <v>86.98</v>
      </c>
      <c r="H26" s="70">
        <v>0</v>
      </c>
    </row>
    <row r="27" spans="1:8" x14ac:dyDescent="0.25">
      <c r="A27" s="65">
        <v>323</v>
      </c>
      <c r="B27" s="65"/>
      <c r="C27" s="65"/>
      <c r="D27" s="66" t="s">
        <v>34</v>
      </c>
      <c r="E27" s="67">
        <f>SUM(E28:E36)</f>
        <v>0</v>
      </c>
      <c r="F27" s="67">
        <f>SUM(F28:F36)</f>
        <v>0</v>
      </c>
      <c r="G27" s="67">
        <f t="shared" ref="G27" si="4">SUM(G28:G36)</f>
        <v>16055.91</v>
      </c>
      <c r="H27" s="67">
        <v>0</v>
      </c>
    </row>
    <row r="28" spans="1:8" x14ac:dyDescent="0.25">
      <c r="A28" s="71">
        <v>3231</v>
      </c>
      <c r="B28" s="71"/>
      <c r="C28" s="71"/>
      <c r="D28" s="69" t="s">
        <v>35</v>
      </c>
      <c r="E28" s="70">
        <v>0</v>
      </c>
      <c r="F28" s="70">
        <v>0</v>
      </c>
      <c r="G28" s="70">
        <v>1024.47</v>
      </c>
      <c r="H28" s="70">
        <v>0</v>
      </c>
    </row>
    <row r="29" spans="1:8" x14ac:dyDescent="0.25">
      <c r="A29" s="71">
        <v>3232</v>
      </c>
      <c r="B29" s="71"/>
      <c r="C29" s="71"/>
      <c r="D29" s="69" t="s">
        <v>89</v>
      </c>
      <c r="E29" s="70">
        <v>0</v>
      </c>
      <c r="F29" s="70">
        <v>0</v>
      </c>
      <c r="G29" s="70">
        <v>5170.8900000000003</v>
      </c>
      <c r="H29" s="70">
        <v>0</v>
      </c>
    </row>
    <row r="30" spans="1:8" x14ac:dyDescent="0.25">
      <c r="A30" s="71">
        <v>3233</v>
      </c>
      <c r="B30" s="71"/>
      <c r="C30" s="71"/>
      <c r="D30" s="69" t="s">
        <v>90</v>
      </c>
      <c r="E30" s="70">
        <v>0</v>
      </c>
      <c r="F30" s="70">
        <v>0</v>
      </c>
      <c r="G30" s="70">
        <v>910</v>
      </c>
      <c r="H30" s="70">
        <v>0</v>
      </c>
    </row>
    <row r="31" spans="1:8" x14ac:dyDescent="0.25">
      <c r="A31" s="71">
        <v>3234</v>
      </c>
      <c r="B31" s="71"/>
      <c r="C31" s="71"/>
      <c r="D31" s="69" t="s">
        <v>37</v>
      </c>
      <c r="E31" s="70">
        <v>0</v>
      </c>
      <c r="F31" s="70">
        <v>0</v>
      </c>
      <c r="G31" s="70">
        <v>2477.56</v>
      </c>
      <c r="H31" s="70">
        <v>0</v>
      </c>
    </row>
    <row r="32" spans="1:8" x14ac:dyDescent="0.25">
      <c r="A32" s="71">
        <v>3235</v>
      </c>
      <c r="B32" s="71"/>
      <c r="C32" s="71"/>
      <c r="D32" s="69" t="s">
        <v>91</v>
      </c>
      <c r="E32" s="70">
        <v>0</v>
      </c>
      <c r="F32" s="70">
        <v>0</v>
      </c>
      <c r="G32" s="70">
        <v>1498.23</v>
      </c>
      <c r="H32" s="70">
        <v>0</v>
      </c>
    </row>
    <row r="33" spans="1:8" x14ac:dyDescent="0.25">
      <c r="A33" s="71">
        <v>3236</v>
      </c>
      <c r="B33" s="71"/>
      <c r="C33" s="71"/>
      <c r="D33" s="69" t="s">
        <v>92</v>
      </c>
      <c r="E33" s="70">
        <v>0</v>
      </c>
      <c r="F33" s="70">
        <v>0</v>
      </c>
      <c r="G33" s="70">
        <v>1645.74</v>
      </c>
      <c r="H33" s="70">
        <v>0</v>
      </c>
    </row>
    <row r="34" spans="1:8" x14ac:dyDescent="0.25">
      <c r="A34" s="71">
        <v>3237</v>
      </c>
      <c r="B34" s="71"/>
      <c r="C34" s="71"/>
      <c r="D34" s="69" t="s">
        <v>93</v>
      </c>
      <c r="E34" s="70">
        <v>0</v>
      </c>
      <c r="F34" s="70">
        <v>0</v>
      </c>
      <c r="G34" s="70">
        <v>0</v>
      </c>
      <c r="H34" s="70">
        <v>0</v>
      </c>
    </row>
    <row r="35" spans="1:8" x14ac:dyDescent="0.25">
      <c r="A35" s="71">
        <v>3238</v>
      </c>
      <c r="B35" s="71"/>
      <c r="C35" s="71"/>
      <c r="D35" s="69" t="s">
        <v>41</v>
      </c>
      <c r="E35" s="70">
        <v>0</v>
      </c>
      <c r="F35" s="70">
        <v>0</v>
      </c>
      <c r="G35" s="70">
        <v>3329.02</v>
      </c>
      <c r="H35" s="70">
        <v>0</v>
      </c>
    </row>
    <row r="36" spans="1:8" x14ac:dyDescent="0.25">
      <c r="A36" s="71">
        <v>3239</v>
      </c>
      <c r="B36" s="71"/>
      <c r="C36" s="71"/>
      <c r="D36" s="69" t="s">
        <v>42</v>
      </c>
      <c r="E36" s="70">
        <v>0</v>
      </c>
      <c r="F36" s="70">
        <v>0</v>
      </c>
      <c r="G36" s="70">
        <v>0</v>
      </c>
      <c r="H36" s="70">
        <v>0</v>
      </c>
    </row>
    <row r="37" spans="1:8" ht="15" customHeight="1" x14ac:dyDescent="0.25">
      <c r="A37" s="65">
        <v>329</v>
      </c>
      <c r="B37" s="65"/>
      <c r="C37" s="65"/>
      <c r="D37" s="66" t="s">
        <v>94</v>
      </c>
      <c r="E37" s="67">
        <f>SUM(E38:E42)</f>
        <v>0</v>
      </c>
      <c r="F37" s="67">
        <f>SUM(F38:F42)</f>
        <v>0</v>
      </c>
      <c r="G37" s="67">
        <f t="shared" ref="G37" si="5">SUM(G38:G42)</f>
        <v>1266.3700000000001</v>
      </c>
      <c r="H37" s="67">
        <v>0</v>
      </c>
    </row>
    <row r="38" spans="1:8" x14ac:dyDescent="0.25">
      <c r="A38" s="71">
        <v>3292</v>
      </c>
      <c r="B38" s="71"/>
      <c r="C38" s="71"/>
      <c r="D38" s="69" t="s">
        <v>43</v>
      </c>
      <c r="E38" s="70">
        <v>0</v>
      </c>
      <c r="F38" s="70">
        <v>0</v>
      </c>
      <c r="G38" s="70">
        <v>155.30000000000001</v>
      </c>
      <c r="H38" s="70">
        <v>0</v>
      </c>
    </row>
    <row r="39" spans="1:8" x14ac:dyDescent="0.25">
      <c r="A39" s="71">
        <v>3293</v>
      </c>
      <c r="B39" s="71"/>
      <c r="C39" s="71"/>
      <c r="D39" s="69" t="s">
        <v>44</v>
      </c>
      <c r="E39" s="70">
        <v>0</v>
      </c>
      <c r="F39" s="70">
        <v>0</v>
      </c>
      <c r="G39" s="70">
        <v>221.15</v>
      </c>
      <c r="H39" s="70">
        <v>0</v>
      </c>
    </row>
    <row r="40" spans="1:8" x14ac:dyDescent="0.25">
      <c r="A40" s="71">
        <v>3294</v>
      </c>
      <c r="B40" s="71"/>
      <c r="C40" s="71"/>
      <c r="D40" s="69" t="s">
        <v>95</v>
      </c>
      <c r="E40" s="70">
        <v>0</v>
      </c>
      <c r="F40" s="70">
        <v>0</v>
      </c>
      <c r="G40" s="70">
        <v>163.09</v>
      </c>
      <c r="H40" s="70">
        <v>0</v>
      </c>
    </row>
    <row r="41" spans="1:8" x14ac:dyDescent="0.25">
      <c r="A41" s="71">
        <v>3295</v>
      </c>
      <c r="B41" s="71"/>
      <c r="C41" s="71"/>
      <c r="D41" s="69" t="s">
        <v>46</v>
      </c>
      <c r="E41" s="70">
        <v>0</v>
      </c>
      <c r="F41" s="70">
        <v>0</v>
      </c>
      <c r="G41" s="70">
        <v>380.02</v>
      </c>
      <c r="H41" s="70">
        <v>0</v>
      </c>
    </row>
    <row r="42" spans="1:8" ht="15" customHeight="1" x14ac:dyDescent="0.25">
      <c r="A42" s="71">
        <v>3299</v>
      </c>
      <c r="B42" s="71"/>
      <c r="C42" s="71"/>
      <c r="D42" s="69" t="s">
        <v>96</v>
      </c>
      <c r="E42" s="70">
        <v>0</v>
      </c>
      <c r="F42" s="70">
        <v>0</v>
      </c>
      <c r="G42" s="70">
        <v>346.81</v>
      </c>
      <c r="H42" s="70">
        <v>0</v>
      </c>
    </row>
    <row r="43" spans="1:8" x14ac:dyDescent="0.25">
      <c r="A43" s="65">
        <v>34</v>
      </c>
      <c r="B43" s="65"/>
      <c r="C43" s="65"/>
      <c r="D43" s="66" t="s">
        <v>97</v>
      </c>
      <c r="E43" s="67">
        <v>300.51</v>
      </c>
      <c r="F43" s="67">
        <v>300.51</v>
      </c>
      <c r="G43" s="67">
        <f t="shared" ref="E43:G44" si="6">SUM(G44)</f>
        <v>295.62</v>
      </c>
      <c r="H43" s="67">
        <f t="shared" ref="H43:H46" si="7">SUM(G43/F43*100)</f>
        <v>98.372766297294604</v>
      </c>
    </row>
    <row r="44" spans="1:8" ht="15" customHeight="1" x14ac:dyDescent="0.25">
      <c r="A44" s="65">
        <v>343</v>
      </c>
      <c r="B44" s="65"/>
      <c r="C44" s="65"/>
      <c r="D44" s="66" t="s">
        <v>49</v>
      </c>
      <c r="E44" s="67">
        <f t="shared" si="6"/>
        <v>0</v>
      </c>
      <c r="F44" s="67">
        <f t="shared" si="6"/>
        <v>0</v>
      </c>
      <c r="G44" s="67">
        <f t="shared" si="6"/>
        <v>295.62</v>
      </c>
      <c r="H44" s="67">
        <v>0</v>
      </c>
    </row>
    <row r="45" spans="1:8" ht="15" customHeight="1" x14ac:dyDescent="0.25">
      <c r="A45" s="71">
        <v>3431</v>
      </c>
      <c r="B45" s="71"/>
      <c r="C45" s="71"/>
      <c r="D45" s="69" t="s">
        <v>98</v>
      </c>
      <c r="E45" s="70">
        <v>0</v>
      </c>
      <c r="F45" s="70">
        <v>0</v>
      </c>
      <c r="G45" s="70">
        <v>295.62</v>
      </c>
      <c r="H45" s="70">
        <v>0</v>
      </c>
    </row>
    <row r="46" spans="1:8" ht="25.5" customHeight="1" x14ac:dyDescent="0.25">
      <c r="A46" s="66">
        <v>37</v>
      </c>
      <c r="B46" s="65"/>
      <c r="C46" s="65"/>
      <c r="D46" s="66" t="s">
        <v>99</v>
      </c>
      <c r="E46" s="67">
        <v>40692.19</v>
      </c>
      <c r="F46" s="67">
        <v>40692.19</v>
      </c>
      <c r="G46" s="67">
        <f t="shared" ref="E46:G47" si="8">SUM(G47)</f>
        <v>40692.19</v>
      </c>
      <c r="H46" s="67">
        <f t="shared" si="7"/>
        <v>100</v>
      </c>
    </row>
    <row r="47" spans="1:8" ht="15" customHeight="1" x14ac:dyDescent="0.25">
      <c r="A47" s="65">
        <v>372</v>
      </c>
      <c r="B47" s="65"/>
      <c r="C47" s="65"/>
      <c r="D47" s="66" t="s">
        <v>100</v>
      </c>
      <c r="E47" s="67">
        <f t="shared" si="8"/>
        <v>0</v>
      </c>
      <c r="F47" s="67">
        <f t="shared" si="8"/>
        <v>0</v>
      </c>
      <c r="G47" s="67">
        <f t="shared" si="8"/>
        <v>40692.19</v>
      </c>
      <c r="H47" s="67">
        <v>0</v>
      </c>
    </row>
    <row r="48" spans="1:8" ht="15" customHeight="1" x14ac:dyDescent="0.25">
      <c r="A48" s="71">
        <v>3722</v>
      </c>
      <c r="B48" s="71"/>
      <c r="C48" s="71"/>
      <c r="D48" s="69" t="s">
        <v>101</v>
      </c>
      <c r="E48" s="70">
        <v>0</v>
      </c>
      <c r="F48" s="70">
        <v>0</v>
      </c>
      <c r="G48" s="70">
        <v>40692.19</v>
      </c>
      <c r="H48" s="70">
        <v>0</v>
      </c>
    </row>
    <row r="49" spans="1:9" x14ac:dyDescent="0.25">
      <c r="A49" s="157" t="s">
        <v>102</v>
      </c>
      <c r="B49" s="162"/>
      <c r="C49" s="162"/>
      <c r="D49" s="63" t="s">
        <v>103</v>
      </c>
      <c r="E49" s="64">
        <f>SUM(E50)</f>
        <v>13505.98</v>
      </c>
      <c r="F49" s="64">
        <f>SUM(F50)</f>
        <v>13505.98</v>
      </c>
      <c r="G49" s="64">
        <f>SUM(G50)</f>
        <v>13505.98</v>
      </c>
      <c r="H49" s="64">
        <f>SUM(G49/F49)*100</f>
        <v>100</v>
      </c>
    </row>
    <row r="50" spans="1:9" ht="25.5" customHeight="1" x14ac:dyDescent="0.25">
      <c r="A50" s="66">
        <v>37</v>
      </c>
      <c r="B50" s="73"/>
      <c r="C50" s="73"/>
      <c r="D50" s="66" t="s">
        <v>99</v>
      </c>
      <c r="E50" s="67">
        <v>13505.98</v>
      </c>
      <c r="F50" s="67">
        <v>13505.98</v>
      </c>
      <c r="G50" s="67">
        <f t="shared" ref="G50" si="9">SUM(G51)</f>
        <v>13505.98</v>
      </c>
      <c r="H50" s="67">
        <f>SUM(G49/F49)*100</f>
        <v>100</v>
      </c>
    </row>
    <row r="51" spans="1:9" ht="15" customHeight="1" x14ac:dyDescent="0.25">
      <c r="A51" s="74">
        <v>372</v>
      </c>
      <c r="B51" s="73"/>
      <c r="C51" s="73"/>
      <c r="D51" s="66" t="s">
        <v>100</v>
      </c>
      <c r="E51" s="67">
        <f>SUM(E52)</f>
        <v>0</v>
      </c>
      <c r="F51" s="67">
        <v>0</v>
      </c>
      <c r="G51" s="67">
        <f>SUM(G52)</f>
        <v>13505.98</v>
      </c>
      <c r="H51" s="67">
        <v>0</v>
      </c>
      <c r="I51" s="13"/>
    </row>
    <row r="52" spans="1:9" ht="15" customHeight="1" x14ac:dyDescent="0.25">
      <c r="A52" s="75">
        <v>3722</v>
      </c>
      <c r="B52" s="76"/>
      <c r="C52" s="76"/>
      <c r="D52" s="69" t="s">
        <v>101</v>
      </c>
      <c r="E52" s="70">
        <v>0</v>
      </c>
      <c r="F52" s="70">
        <v>0</v>
      </c>
      <c r="G52" s="70">
        <v>13505.98</v>
      </c>
      <c r="H52" s="70">
        <v>0</v>
      </c>
      <c r="I52" s="13"/>
    </row>
    <row r="53" spans="1:9" ht="25.5" x14ac:dyDescent="0.25">
      <c r="A53" s="160" t="s">
        <v>104</v>
      </c>
      <c r="B53" s="160"/>
      <c r="C53" s="160"/>
      <c r="D53" s="61" t="s">
        <v>105</v>
      </c>
      <c r="E53" s="62">
        <f>SUM(E54)</f>
        <v>418642.41</v>
      </c>
      <c r="F53" s="62">
        <f>SUM(F54)</f>
        <v>418642.41</v>
      </c>
      <c r="G53" s="62">
        <f t="shared" ref="G53:H53" si="10">SUM(G54)</f>
        <v>413686.64</v>
      </c>
      <c r="H53" s="62">
        <f t="shared" si="10"/>
        <v>98.816228389283353</v>
      </c>
      <c r="I53" s="13"/>
    </row>
    <row r="54" spans="1:9" ht="15" customHeight="1" x14ac:dyDescent="0.25">
      <c r="A54" s="157" t="s">
        <v>213</v>
      </c>
      <c r="B54" s="157"/>
      <c r="C54" s="157"/>
      <c r="D54" s="77" t="s">
        <v>106</v>
      </c>
      <c r="E54" s="78">
        <f>SUM(E55+E64)</f>
        <v>418642.41</v>
      </c>
      <c r="F54" s="78">
        <f>SUM(F55+F64)</f>
        <v>418642.41</v>
      </c>
      <c r="G54" s="78">
        <f>SUM(G55+G64)</f>
        <v>413686.64</v>
      </c>
      <c r="H54" s="78">
        <f t="shared" ref="H54:H64" si="11">SUM(G54/E54*100)</f>
        <v>98.816228389283353</v>
      </c>
      <c r="I54" s="13"/>
    </row>
    <row r="55" spans="1:9" x14ac:dyDescent="0.25">
      <c r="A55" s="79">
        <v>31</v>
      </c>
      <c r="B55" s="80"/>
      <c r="C55" s="80"/>
      <c r="D55" s="66" t="s">
        <v>16</v>
      </c>
      <c r="E55" s="67">
        <v>386720.41</v>
      </c>
      <c r="F55" s="67">
        <v>386720.41</v>
      </c>
      <c r="G55" s="67">
        <f t="shared" ref="G55" si="12">SUM(G56+G60+G62)</f>
        <v>383495.86</v>
      </c>
      <c r="H55" s="67">
        <f t="shared" si="11"/>
        <v>99.166180548888022</v>
      </c>
      <c r="I55" s="13"/>
    </row>
    <row r="56" spans="1:9" x14ac:dyDescent="0.25">
      <c r="A56" s="79">
        <v>311</v>
      </c>
      <c r="B56" s="80"/>
      <c r="C56" s="80"/>
      <c r="D56" s="66" t="s">
        <v>17</v>
      </c>
      <c r="E56" s="67">
        <f>SUM(E57:E59)</f>
        <v>0</v>
      </c>
      <c r="F56" s="67">
        <f>SUM(F57:F59)</f>
        <v>0</v>
      </c>
      <c r="G56" s="67">
        <f t="shared" ref="G56" si="13">SUM(G57:G59)</f>
        <v>314965.92</v>
      </c>
      <c r="H56" s="67">
        <v>0</v>
      </c>
      <c r="I56" s="13"/>
    </row>
    <row r="57" spans="1:9" x14ac:dyDescent="0.25">
      <c r="A57" s="68">
        <v>3111</v>
      </c>
      <c r="B57" s="81"/>
      <c r="C57" s="81"/>
      <c r="D57" s="69" t="s">
        <v>18</v>
      </c>
      <c r="E57" s="70">
        <v>0</v>
      </c>
      <c r="F57" s="70">
        <v>0</v>
      </c>
      <c r="G57" s="70">
        <v>311473.24</v>
      </c>
      <c r="H57" s="70">
        <v>0</v>
      </c>
      <c r="I57" s="13"/>
    </row>
    <row r="58" spans="1:9" ht="15" customHeight="1" x14ac:dyDescent="0.25">
      <c r="A58" s="71">
        <v>3113</v>
      </c>
      <c r="B58" s="81"/>
      <c r="C58" s="81"/>
      <c r="D58" s="69" t="s">
        <v>19</v>
      </c>
      <c r="E58" s="70">
        <v>0</v>
      </c>
      <c r="F58" s="70">
        <v>0</v>
      </c>
      <c r="G58" s="70">
        <v>699.1</v>
      </c>
      <c r="H58" s="70">
        <v>0</v>
      </c>
    </row>
    <row r="59" spans="1:9" x14ac:dyDescent="0.25">
      <c r="A59" s="71">
        <v>3114</v>
      </c>
      <c r="B59" s="81"/>
      <c r="C59" s="81"/>
      <c r="D59" s="69" t="s">
        <v>20</v>
      </c>
      <c r="E59" s="70">
        <v>0</v>
      </c>
      <c r="F59" s="70">
        <v>0</v>
      </c>
      <c r="G59" s="70">
        <v>2793.58</v>
      </c>
      <c r="H59" s="70">
        <v>0</v>
      </c>
    </row>
    <row r="60" spans="1:9" ht="15" customHeight="1" x14ac:dyDescent="0.25">
      <c r="A60" s="65">
        <v>312</v>
      </c>
      <c r="B60" s="82"/>
      <c r="C60" s="82"/>
      <c r="D60" s="66" t="s">
        <v>21</v>
      </c>
      <c r="E60" s="67">
        <f>SUM(E61)</f>
        <v>0</v>
      </c>
      <c r="F60" s="67">
        <f>SUM(F61)</f>
        <v>0</v>
      </c>
      <c r="G60" s="67">
        <f>SUM(G61)</f>
        <v>16560.57</v>
      </c>
      <c r="H60" s="67">
        <v>0</v>
      </c>
    </row>
    <row r="61" spans="1:9" x14ac:dyDescent="0.25">
      <c r="A61" s="71">
        <v>3121</v>
      </c>
      <c r="B61" s="83"/>
      <c r="C61" s="81"/>
      <c r="D61" s="69" t="s">
        <v>21</v>
      </c>
      <c r="E61" s="70">
        <v>0</v>
      </c>
      <c r="F61" s="70">
        <v>0</v>
      </c>
      <c r="G61" s="70">
        <v>16560.57</v>
      </c>
      <c r="H61" s="70">
        <v>0</v>
      </c>
    </row>
    <row r="62" spans="1:9" x14ac:dyDescent="0.25">
      <c r="A62" s="65">
        <v>313</v>
      </c>
      <c r="B62" s="82"/>
      <c r="C62" s="82"/>
      <c r="D62" s="66" t="s">
        <v>22</v>
      </c>
      <c r="E62" s="67">
        <f>SUM(E63)</f>
        <v>0</v>
      </c>
      <c r="F62" s="67">
        <f>SUM(F63)</f>
        <v>0</v>
      </c>
      <c r="G62" s="67">
        <f>SUM(G63)</f>
        <v>51969.37</v>
      </c>
      <c r="H62" s="67">
        <v>0</v>
      </c>
    </row>
    <row r="63" spans="1:9" x14ac:dyDescent="0.25">
      <c r="A63" s="71">
        <v>3132</v>
      </c>
      <c r="B63" s="83"/>
      <c r="C63" s="81"/>
      <c r="D63" s="69" t="s">
        <v>107</v>
      </c>
      <c r="E63" s="70">
        <v>0</v>
      </c>
      <c r="F63" s="70">
        <v>0</v>
      </c>
      <c r="G63" s="70">
        <v>51969.37</v>
      </c>
      <c r="H63" s="70">
        <v>0</v>
      </c>
    </row>
    <row r="64" spans="1:9" x14ac:dyDescent="0.25">
      <c r="A64" s="65">
        <v>32</v>
      </c>
      <c r="B64" s="82"/>
      <c r="C64" s="82"/>
      <c r="D64" s="66" t="s">
        <v>24</v>
      </c>
      <c r="E64" s="67">
        <v>31922</v>
      </c>
      <c r="F64" s="67">
        <v>31922</v>
      </c>
      <c r="G64" s="67">
        <f t="shared" ref="G64" si="14">SUM(G65+G67+G69)</f>
        <v>30190.78</v>
      </c>
      <c r="H64" s="67">
        <f t="shared" si="11"/>
        <v>94.576718250736164</v>
      </c>
    </row>
    <row r="65" spans="1:10" x14ac:dyDescent="0.25">
      <c r="A65" s="65">
        <v>321</v>
      </c>
      <c r="B65" s="82"/>
      <c r="C65" s="82"/>
      <c r="D65" s="66" t="s">
        <v>25</v>
      </c>
      <c r="E65" s="67">
        <f>SUM(E66)</f>
        <v>0</v>
      </c>
      <c r="F65" s="67">
        <f>SUM(F66)</f>
        <v>0</v>
      </c>
      <c r="G65" s="67">
        <f>SUM(G66)</f>
        <v>28538.78</v>
      </c>
      <c r="H65" s="67">
        <v>0</v>
      </c>
    </row>
    <row r="66" spans="1:10" x14ac:dyDescent="0.25">
      <c r="A66" s="71">
        <v>3212</v>
      </c>
      <c r="B66" s="81"/>
      <c r="C66" s="81"/>
      <c r="D66" s="69" t="s">
        <v>27</v>
      </c>
      <c r="E66" s="70">
        <v>0</v>
      </c>
      <c r="F66" s="70">
        <v>0</v>
      </c>
      <c r="G66" s="70">
        <v>28538.78</v>
      </c>
      <c r="H66" s="70">
        <v>0</v>
      </c>
    </row>
    <row r="67" spans="1:10" x14ac:dyDescent="0.25">
      <c r="A67" s="65">
        <v>323</v>
      </c>
      <c r="B67" s="81"/>
      <c r="C67" s="81"/>
      <c r="D67" s="66" t="s">
        <v>34</v>
      </c>
      <c r="E67" s="67">
        <f>SUM(E68)</f>
        <v>0</v>
      </c>
      <c r="F67" s="67">
        <f>SUM(F68)</f>
        <v>0</v>
      </c>
      <c r="G67" s="67">
        <f>SUM(G68)</f>
        <v>0</v>
      </c>
      <c r="H67" s="67">
        <f>SUM(E67:G67)</f>
        <v>0</v>
      </c>
    </row>
    <row r="68" spans="1:10" x14ac:dyDescent="0.25">
      <c r="A68" s="71">
        <v>3236</v>
      </c>
      <c r="B68" s="81"/>
      <c r="C68" s="81"/>
      <c r="D68" s="69" t="s">
        <v>92</v>
      </c>
      <c r="E68" s="70">
        <v>0</v>
      </c>
      <c r="F68" s="70">
        <v>0</v>
      </c>
      <c r="G68" s="70">
        <v>0</v>
      </c>
      <c r="H68" s="70">
        <f>SUM(E68:G68)</f>
        <v>0</v>
      </c>
    </row>
    <row r="69" spans="1:10" x14ac:dyDescent="0.25">
      <c r="A69" s="65">
        <v>329</v>
      </c>
      <c r="B69" s="82"/>
      <c r="C69" s="82"/>
      <c r="D69" s="66" t="s">
        <v>94</v>
      </c>
      <c r="E69" s="67">
        <f>SUM(E70)</f>
        <v>0</v>
      </c>
      <c r="F69" s="67">
        <f>SUM(F70)</f>
        <v>0</v>
      </c>
      <c r="G69" s="67">
        <f t="shared" ref="G69" si="15">SUM(G70)</f>
        <v>1652</v>
      </c>
      <c r="H69" s="67">
        <v>0</v>
      </c>
    </row>
    <row r="70" spans="1:10" x14ac:dyDescent="0.25">
      <c r="A70" s="71">
        <v>3295</v>
      </c>
      <c r="B70" s="84"/>
      <c r="C70" s="84"/>
      <c r="D70" s="69" t="s">
        <v>46</v>
      </c>
      <c r="E70" s="70">
        <v>0</v>
      </c>
      <c r="F70" s="70">
        <v>0</v>
      </c>
      <c r="G70" s="70">
        <v>1652</v>
      </c>
      <c r="H70" s="70">
        <v>0</v>
      </c>
    </row>
    <row r="71" spans="1:10" ht="25.5" x14ac:dyDescent="0.25">
      <c r="A71" s="159" t="s">
        <v>108</v>
      </c>
      <c r="B71" s="159"/>
      <c r="C71" s="159"/>
      <c r="D71" s="59" t="s">
        <v>109</v>
      </c>
      <c r="E71" s="60">
        <f>SUM(E72+E122)</f>
        <v>65736.89</v>
      </c>
      <c r="F71" s="60">
        <f>SUM(F72+F122)</f>
        <v>65736.89</v>
      </c>
      <c r="G71" s="60">
        <f>SUM(G72+G122)</f>
        <v>63558.820000000007</v>
      </c>
      <c r="H71" s="60">
        <f t="shared" ref="H71:H78" si="16">SUM(G71/E71)*100</f>
        <v>96.686685360381375</v>
      </c>
    </row>
    <row r="72" spans="1:10" ht="25.5" x14ac:dyDescent="0.25">
      <c r="A72" s="160" t="s">
        <v>110</v>
      </c>
      <c r="B72" s="160"/>
      <c r="C72" s="160"/>
      <c r="D72" s="61" t="s">
        <v>111</v>
      </c>
      <c r="E72" s="62">
        <f>SUM(E73+E77+E86+E90+E101+E105)</f>
        <v>65050.69</v>
      </c>
      <c r="F72" s="62">
        <f>SUM(F73+F77+F86+F90+F101+F105)</f>
        <v>65050.69</v>
      </c>
      <c r="G72" s="62">
        <f>SUM(G73+G77+G86+G90+G101+G105)</f>
        <v>62819.270000000004</v>
      </c>
      <c r="H72" s="62">
        <f t="shared" si="16"/>
        <v>96.569721243541011</v>
      </c>
      <c r="J72" s="16"/>
    </row>
    <row r="73" spans="1:10" x14ac:dyDescent="0.25">
      <c r="A73" s="172" t="s">
        <v>201</v>
      </c>
      <c r="B73" s="173"/>
      <c r="C73" s="63"/>
      <c r="D73" s="63" t="s">
        <v>192</v>
      </c>
      <c r="E73" s="85">
        <f t="shared" ref="E73:F75" si="17">SUM(E74)</f>
        <v>54454.33</v>
      </c>
      <c r="F73" s="85">
        <f t="shared" si="17"/>
        <v>54454.33</v>
      </c>
      <c r="G73" s="85">
        <f>SUM(G74)</f>
        <v>52395.58</v>
      </c>
      <c r="H73" s="85">
        <f>SUM(G73/F73*100)</f>
        <v>96.219308914460981</v>
      </c>
      <c r="J73" s="16"/>
    </row>
    <row r="74" spans="1:10" ht="25.5" x14ac:dyDescent="0.25">
      <c r="A74" s="66">
        <v>37</v>
      </c>
      <c r="B74" s="66"/>
      <c r="C74" s="66"/>
      <c r="D74" s="66" t="s">
        <v>99</v>
      </c>
      <c r="E74" s="67">
        <v>54454.33</v>
      </c>
      <c r="F74" s="67">
        <v>54454.33</v>
      </c>
      <c r="G74" s="67">
        <f>SUM(G76)</f>
        <v>52395.58</v>
      </c>
      <c r="H74" s="67">
        <f>SUM(G74/F74*100)</f>
        <v>96.219308914460981</v>
      </c>
      <c r="J74" s="16"/>
    </row>
    <row r="75" spans="1:10" x14ac:dyDescent="0.25">
      <c r="A75" s="66">
        <v>372</v>
      </c>
      <c r="B75" s="66"/>
      <c r="C75" s="66"/>
      <c r="D75" s="66" t="s">
        <v>100</v>
      </c>
      <c r="E75" s="67">
        <f t="shared" si="17"/>
        <v>0</v>
      </c>
      <c r="F75" s="67">
        <f t="shared" si="17"/>
        <v>0</v>
      </c>
      <c r="G75" s="67">
        <f>SUM(G76)</f>
        <v>52395.58</v>
      </c>
      <c r="H75" s="67">
        <v>0</v>
      </c>
      <c r="J75" s="16"/>
    </row>
    <row r="76" spans="1:10" x14ac:dyDescent="0.25">
      <c r="A76" s="69">
        <v>3722</v>
      </c>
      <c r="B76" s="69"/>
      <c r="C76" s="69"/>
      <c r="D76" s="69" t="s">
        <v>101</v>
      </c>
      <c r="E76" s="70">
        <v>0</v>
      </c>
      <c r="F76" s="70">
        <v>0</v>
      </c>
      <c r="G76" s="70">
        <v>52395.58</v>
      </c>
      <c r="H76" s="70">
        <v>0</v>
      </c>
      <c r="J76" s="16"/>
    </row>
    <row r="77" spans="1:10" x14ac:dyDescent="0.25">
      <c r="A77" s="157" t="s">
        <v>112</v>
      </c>
      <c r="B77" s="157"/>
      <c r="C77" s="157"/>
      <c r="D77" s="63" t="s">
        <v>113</v>
      </c>
      <c r="E77" s="85">
        <f>SUM(E78+E83)</f>
        <v>681</v>
      </c>
      <c r="F77" s="85">
        <f>SUM(F78+F83)</f>
        <v>681</v>
      </c>
      <c r="G77" s="85">
        <f>SUM(G78+G83)</f>
        <v>539.21</v>
      </c>
      <c r="H77" s="85">
        <f t="shared" si="16"/>
        <v>79.179148311306903</v>
      </c>
    </row>
    <row r="78" spans="1:10" x14ac:dyDescent="0.25">
      <c r="A78" s="65">
        <v>32</v>
      </c>
      <c r="B78" s="66"/>
      <c r="C78" s="66"/>
      <c r="D78" s="66" t="s">
        <v>24</v>
      </c>
      <c r="E78" s="67">
        <v>678.3</v>
      </c>
      <c r="F78" s="67">
        <v>678.3</v>
      </c>
      <c r="G78" s="67">
        <f>SUM(G79+G81)</f>
        <v>536.51</v>
      </c>
      <c r="H78" s="67">
        <f t="shared" si="16"/>
        <v>79.096270086982173</v>
      </c>
    </row>
    <row r="79" spans="1:10" ht="15" customHeight="1" x14ac:dyDescent="0.25">
      <c r="A79" s="65">
        <v>322</v>
      </c>
      <c r="B79" s="66"/>
      <c r="C79" s="66"/>
      <c r="D79" s="66" t="s">
        <v>29</v>
      </c>
      <c r="E79" s="67">
        <f t="shared" ref="E79:G79" si="18">SUM(E80)</f>
        <v>0</v>
      </c>
      <c r="F79" s="67">
        <f t="shared" si="18"/>
        <v>0</v>
      </c>
      <c r="G79" s="67">
        <f t="shared" si="18"/>
        <v>536.51</v>
      </c>
      <c r="H79" s="67">
        <v>0</v>
      </c>
    </row>
    <row r="80" spans="1:10" ht="15" customHeight="1" x14ac:dyDescent="0.25">
      <c r="A80" s="86">
        <v>3221</v>
      </c>
      <c r="B80" s="69"/>
      <c r="C80" s="69"/>
      <c r="D80" s="69" t="s">
        <v>86</v>
      </c>
      <c r="E80" s="70">
        <v>0</v>
      </c>
      <c r="F80" s="70">
        <v>0</v>
      </c>
      <c r="G80" s="70">
        <v>536.51</v>
      </c>
      <c r="H80" s="70">
        <v>0</v>
      </c>
    </row>
    <row r="81" spans="1:8" ht="15" customHeight="1" x14ac:dyDescent="0.25">
      <c r="A81" s="87">
        <v>329</v>
      </c>
      <c r="B81" s="66"/>
      <c r="C81" s="66"/>
      <c r="D81" s="66" t="s">
        <v>94</v>
      </c>
      <c r="E81" s="67">
        <v>0</v>
      </c>
      <c r="F81" s="67">
        <v>0</v>
      </c>
      <c r="G81" s="67">
        <f>SUM(G82)</f>
        <v>0</v>
      </c>
      <c r="H81" s="67">
        <v>0</v>
      </c>
    </row>
    <row r="82" spans="1:8" ht="15" customHeight="1" x14ac:dyDescent="0.25">
      <c r="A82" s="86">
        <v>3293</v>
      </c>
      <c r="B82" s="69"/>
      <c r="C82" s="69"/>
      <c r="D82" s="69" t="s">
        <v>44</v>
      </c>
      <c r="E82" s="70">
        <v>0</v>
      </c>
      <c r="F82" s="70">
        <v>0</v>
      </c>
      <c r="G82" s="70">
        <v>0</v>
      </c>
      <c r="H82" s="70">
        <v>0</v>
      </c>
    </row>
    <row r="83" spans="1:8" x14ac:dyDescent="0.25">
      <c r="A83" s="65">
        <v>38</v>
      </c>
      <c r="B83" s="88"/>
      <c r="C83" s="88"/>
      <c r="D83" s="66" t="s">
        <v>114</v>
      </c>
      <c r="E83" s="67">
        <v>2.7</v>
      </c>
      <c r="F83" s="67">
        <v>2.7</v>
      </c>
      <c r="G83" s="67">
        <f t="shared" ref="E83:G84" si="19">SUM(G84)</f>
        <v>2.7</v>
      </c>
      <c r="H83" s="67">
        <f>SUM(G83/F83*100)</f>
        <v>100</v>
      </c>
    </row>
    <row r="84" spans="1:8" x14ac:dyDescent="0.25">
      <c r="A84" s="65">
        <v>381</v>
      </c>
      <c r="B84" s="88"/>
      <c r="C84" s="88"/>
      <c r="D84" s="66" t="s">
        <v>75</v>
      </c>
      <c r="E84" s="67">
        <f t="shared" si="19"/>
        <v>0</v>
      </c>
      <c r="F84" s="67">
        <f t="shared" si="19"/>
        <v>0</v>
      </c>
      <c r="G84" s="67">
        <f t="shared" si="19"/>
        <v>2.7</v>
      </c>
      <c r="H84" s="67">
        <v>0</v>
      </c>
    </row>
    <row r="85" spans="1:8" ht="15" customHeight="1" x14ac:dyDescent="0.25">
      <c r="A85" s="71">
        <v>3812</v>
      </c>
      <c r="B85" s="84"/>
      <c r="C85" s="84"/>
      <c r="D85" s="69" t="s">
        <v>76</v>
      </c>
      <c r="E85" s="70">
        <v>0</v>
      </c>
      <c r="F85" s="70">
        <v>0</v>
      </c>
      <c r="G85" s="70">
        <v>2.7</v>
      </c>
      <c r="H85" s="70">
        <v>0</v>
      </c>
    </row>
    <row r="86" spans="1:8" ht="15" customHeight="1" x14ac:dyDescent="0.25">
      <c r="A86" s="170" t="s">
        <v>196</v>
      </c>
      <c r="B86" s="171"/>
      <c r="C86" s="171"/>
      <c r="D86" s="63" t="s">
        <v>197</v>
      </c>
      <c r="E86" s="85">
        <f>SUM(E87)</f>
        <v>22.58</v>
      </c>
      <c r="F86" s="85">
        <f>SUM(F87)</f>
        <v>22.58</v>
      </c>
      <c r="G86" s="85">
        <f>SUM(G87)</f>
        <v>22.58</v>
      </c>
      <c r="H86" s="85">
        <f>SUM(G86/E86*100)</f>
        <v>100</v>
      </c>
    </row>
    <row r="87" spans="1:8" ht="15" customHeight="1" x14ac:dyDescent="0.25">
      <c r="A87" s="74">
        <v>32</v>
      </c>
      <c r="B87" s="66"/>
      <c r="C87" s="66"/>
      <c r="D87" s="66" t="s">
        <v>24</v>
      </c>
      <c r="E87" s="67">
        <v>22.58</v>
      </c>
      <c r="F87" s="67">
        <v>22.58</v>
      </c>
      <c r="G87" s="67">
        <f t="shared" ref="E87:G88" si="20">SUM(G88)</f>
        <v>22.58</v>
      </c>
      <c r="H87" s="67">
        <f>SUM(G87/E87)*100</f>
        <v>100</v>
      </c>
    </row>
    <row r="88" spans="1:8" ht="15" customHeight="1" x14ac:dyDescent="0.25">
      <c r="A88" s="74">
        <v>322</v>
      </c>
      <c r="B88" s="66"/>
      <c r="C88" s="66"/>
      <c r="D88" s="66" t="s">
        <v>29</v>
      </c>
      <c r="E88" s="67">
        <f t="shared" si="20"/>
        <v>0</v>
      </c>
      <c r="F88" s="67">
        <f t="shared" si="20"/>
        <v>0</v>
      </c>
      <c r="G88" s="67">
        <f t="shared" si="20"/>
        <v>22.58</v>
      </c>
      <c r="H88" s="67">
        <v>0</v>
      </c>
    </row>
    <row r="89" spans="1:8" ht="15" customHeight="1" x14ac:dyDescent="0.25">
      <c r="A89" s="75">
        <v>3221</v>
      </c>
      <c r="B89" s="69"/>
      <c r="C89" s="69"/>
      <c r="D89" s="69" t="s">
        <v>86</v>
      </c>
      <c r="E89" s="70">
        <v>0</v>
      </c>
      <c r="F89" s="70">
        <v>0</v>
      </c>
      <c r="G89" s="70">
        <v>22.58</v>
      </c>
      <c r="H89" s="70">
        <v>0</v>
      </c>
    </row>
    <row r="90" spans="1:8" ht="15" customHeight="1" x14ac:dyDescent="0.25">
      <c r="A90" s="157" t="s">
        <v>214</v>
      </c>
      <c r="B90" s="157"/>
      <c r="C90" s="157"/>
      <c r="D90" s="63" t="s">
        <v>116</v>
      </c>
      <c r="E90" s="64">
        <f>SUM(E91)</f>
        <v>2340.67</v>
      </c>
      <c r="F90" s="64">
        <f>SUM(F91)</f>
        <v>2340.67</v>
      </c>
      <c r="G90" s="64">
        <f>SUM(G91)</f>
        <v>2250.23</v>
      </c>
      <c r="H90" s="64">
        <f>SUM(G90/E90)*100</f>
        <v>96.136149051339999</v>
      </c>
    </row>
    <row r="91" spans="1:8" ht="15" customHeight="1" x14ac:dyDescent="0.25">
      <c r="A91" s="74">
        <v>32</v>
      </c>
      <c r="B91" s="66"/>
      <c r="C91" s="66"/>
      <c r="D91" s="66" t="s">
        <v>24</v>
      </c>
      <c r="E91" s="67">
        <v>2340.67</v>
      </c>
      <c r="F91" s="67">
        <v>2340.67</v>
      </c>
      <c r="G91" s="67">
        <f>SUM(G92+G96+G99)</f>
        <v>2250.23</v>
      </c>
      <c r="H91" s="67">
        <f>SUM(G91/E91*100)</f>
        <v>96.136149051339999</v>
      </c>
    </row>
    <row r="92" spans="1:8" ht="15" customHeight="1" x14ac:dyDescent="0.25">
      <c r="A92" s="74">
        <v>322</v>
      </c>
      <c r="B92" s="66"/>
      <c r="C92" s="66"/>
      <c r="D92" s="66" t="s">
        <v>29</v>
      </c>
      <c r="E92" s="67">
        <f>SUM(E93:E95)</f>
        <v>0</v>
      </c>
      <c r="F92" s="67">
        <f>SUM(F93:F95)</f>
        <v>0</v>
      </c>
      <c r="G92" s="67">
        <f t="shared" ref="G92" si="21">SUM(G93:G95)</f>
        <v>382.35</v>
      </c>
      <c r="H92" s="67">
        <v>0</v>
      </c>
    </row>
    <row r="93" spans="1:8" ht="15" customHeight="1" x14ac:dyDescent="0.25">
      <c r="A93" s="75">
        <v>3221</v>
      </c>
      <c r="B93" s="69"/>
      <c r="C93" s="69"/>
      <c r="D93" s="69" t="s">
        <v>86</v>
      </c>
      <c r="E93" s="70">
        <v>0</v>
      </c>
      <c r="F93" s="70">
        <v>0</v>
      </c>
      <c r="G93" s="70">
        <v>135.19999999999999</v>
      </c>
      <c r="H93" s="70">
        <v>0</v>
      </c>
    </row>
    <row r="94" spans="1:8" ht="15" customHeight="1" x14ac:dyDescent="0.25">
      <c r="A94" s="75">
        <v>3222</v>
      </c>
      <c r="B94" s="69"/>
      <c r="C94" s="69"/>
      <c r="D94" s="69" t="s">
        <v>30</v>
      </c>
      <c r="E94" s="70">
        <v>0</v>
      </c>
      <c r="F94" s="70">
        <v>0</v>
      </c>
      <c r="G94" s="70">
        <v>247.15</v>
      </c>
      <c r="H94" s="70">
        <v>0</v>
      </c>
    </row>
    <row r="95" spans="1:8" ht="15" customHeight="1" x14ac:dyDescent="0.25">
      <c r="A95" s="75">
        <v>3225</v>
      </c>
      <c r="B95" s="69"/>
      <c r="C95" s="69"/>
      <c r="D95" s="69" t="s">
        <v>32</v>
      </c>
      <c r="E95" s="70">
        <v>0</v>
      </c>
      <c r="F95" s="70">
        <v>0</v>
      </c>
      <c r="G95" s="70">
        <v>0</v>
      </c>
      <c r="H95" s="70">
        <v>0</v>
      </c>
    </row>
    <row r="96" spans="1:8" ht="15" customHeight="1" x14ac:dyDescent="0.25">
      <c r="A96" s="74">
        <v>323</v>
      </c>
      <c r="B96" s="66"/>
      <c r="C96" s="66"/>
      <c r="D96" s="66" t="s">
        <v>34</v>
      </c>
      <c r="E96" s="67">
        <f>SUM(E97:E98)</f>
        <v>0</v>
      </c>
      <c r="F96" s="67">
        <f>SUM(F97:F98)</f>
        <v>0</v>
      </c>
      <c r="G96" s="67">
        <f t="shared" ref="G96" si="22">SUM(G97:G98)</f>
        <v>131.5</v>
      </c>
      <c r="H96" s="67">
        <v>0</v>
      </c>
    </row>
    <row r="97" spans="1:8" ht="15" customHeight="1" x14ac:dyDescent="0.25">
      <c r="A97" s="75">
        <v>3234</v>
      </c>
      <c r="B97" s="69"/>
      <c r="C97" s="69"/>
      <c r="D97" s="69" t="s">
        <v>37</v>
      </c>
      <c r="E97" s="70">
        <v>0</v>
      </c>
      <c r="F97" s="70">
        <v>0</v>
      </c>
      <c r="G97" s="70">
        <v>109.6</v>
      </c>
      <c r="H97" s="70">
        <v>0</v>
      </c>
    </row>
    <row r="98" spans="1:8" ht="15" customHeight="1" x14ac:dyDescent="0.25">
      <c r="A98" s="75">
        <v>3236</v>
      </c>
      <c r="B98" s="69"/>
      <c r="C98" s="69"/>
      <c r="D98" s="69" t="s">
        <v>92</v>
      </c>
      <c r="E98" s="70">
        <v>0</v>
      </c>
      <c r="F98" s="70">
        <v>0</v>
      </c>
      <c r="G98" s="70">
        <v>21.9</v>
      </c>
      <c r="H98" s="70">
        <v>0</v>
      </c>
    </row>
    <row r="99" spans="1:8" ht="15" customHeight="1" x14ac:dyDescent="0.25">
      <c r="A99" s="74">
        <v>329</v>
      </c>
      <c r="B99" s="82"/>
      <c r="C99" s="82"/>
      <c r="D99" s="66" t="s">
        <v>115</v>
      </c>
      <c r="E99" s="67">
        <f>SUM(E100)</f>
        <v>0</v>
      </c>
      <c r="F99" s="67">
        <f>SUM(F100)</f>
        <v>0</v>
      </c>
      <c r="G99" s="67">
        <f t="shared" ref="G99" si="23">SUM(G100)</f>
        <v>1736.38</v>
      </c>
      <c r="H99" s="67">
        <v>0</v>
      </c>
    </row>
    <row r="100" spans="1:8" ht="15" customHeight="1" x14ac:dyDescent="0.25">
      <c r="A100" s="75">
        <v>3299</v>
      </c>
      <c r="B100" s="69"/>
      <c r="C100" s="69"/>
      <c r="D100" s="69" t="s">
        <v>117</v>
      </c>
      <c r="E100" s="70">
        <v>0</v>
      </c>
      <c r="F100" s="70">
        <v>0</v>
      </c>
      <c r="G100" s="70">
        <v>1736.38</v>
      </c>
      <c r="H100" s="70">
        <v>0</v>
      </c>
    </row>
    <row r="101" spans="1:8" ht="15" customHeight="1" x14ac:dyDescent="0.25">
      <c r="A101" s="170" t="s">
        <v>195</v>
      </c>
      <c r="B101" s="171"/>
      <c r="C101" s="171"/>
      <c r="D101" s="63" t="s">
        <v>118</v>
      </c>
      <c r="E101" s="85">
        <f>SUM(E102)</f>
        <v>86.06</v>
      </c>
      <c r="F101" s="85">
        <f>SUM(F102)</f>
        <v>86.06</v>
      </c>
      <c r="G101" s="85">
        <f>SUM(G102)</f>
        <v>86.06</v>
      </c>
      <c r="H101" s="85">
        <f>SUM(G101/E101*100)</f>
        <v>100</v>
      </c>
    </row>
    <row r="102" spans="1:8" ht="15" customHeight="1" x14ac:dyDescent="0.25">
      <c r="A102" s="74">
        <v>32</v>
      </c>
      <c r="B102" s="66"/>
      <c r="C102" s="66"/>
      <c r="D102" s="66" t="s">
        <v>24</v>
      </c>
      <c r="E102" s="67">
        <v>86.06</v>
      </c>
      <c r="F102" s="67">
        <v>86.06</v>
      </c>
      <c r="G102" s="67">
        <f t="shared" ref="E102:G103" si="24">SUM(G103)</f>
        <v>86.06</v>
      </c>
      <c r="H102" s="67">
        <f>SUM(G102/E102)*100</f>
        <v>100</v>
      </c>
    </row>
    <row r="103" spans="1:8" ht="15" customHeight="1" x14ac:dyDescent="0.25">
      <c r="A103" s="74">
        <v>322</v>
      </c>
      <c r="B103" s="66"/>
      <c r="C103" s="66"/>
      <c r="D103" s="66" t="s">
        <v>29</v>
      </c>
      <c r="E103" s="67">
        <f t="shared" si="24"/>
        <v>0</v>
      </c>
      <c r="F103" s="67">
        <f t="shared" si="24"/>
        <v>0</v>
      </c>
      <c r="G103" s="67">
        <f t="shared" si="24"/>
        <v>86.06</v>
      </c>
      <c r="H103" s="67">
        <v>0</v>
      </c>
    </row>
    <row r="104" spans="1:8" ht="15" customHeight="1" x14ac:dyDescent="0.25">
      <c r="A104" s="75">
        <v>3221</v>
      </c>
      <c r="B104" s="69"/>
      <c r="C104" s="69"/>
      <c r="D104" s="69" t="s">
        <v>86</v>
      </c>
      <c r="E104" s="70">
        <v>0</v>
      </c>
      <c r="F104" s="70">
        <v>0</v>
      </c>
      <c r="G104" s="70">
        <v>86.06</v>
      </c>
      <c r="H104" s="70">
        <v>0</v>
      </c>
    </row>
    <row r="105" spans="1:8" x14ac:dyDescent="0.25">
      <c r="A105" s="157" t="s">
        <v>213</v>
      </c>
      <c r="B105" s="157"/>
      <c r="C105" s="157"/>
      <c r="D105" s="63" t="s">
        <v>106</v>
      </c>
      <c r="E105" s="64">
        <f>SUM(E106+E116+E119)</f>
        <v>7466.05</v>
      </c>
      <c r="F105" s="64">
        <f>SUM(F106+F116+F119)</f>
        <v>7466.05</v>
      </c>
      <c r="G105" s="64">
        <f>SUM(G106+G116+G119)</f>
        <v>7525.6100000000006</v>
      </c>
      <c r="H105" s="64">
        <f>SUM(G105/E105)*100</f>
        <v>100.79774445657344</v>
      </c>
    </row>
    <row r="106" spans="1:8" x14ac:dyDescent="0.25">
      <c r="A106" s="74">
        <v>32</v>
      </c>
      <c r="B106" s="66"/>
      <c r="C106" s="66"/>
      <c r="D106" s="66" t="s">
        <v>24</v>
      </c>
      <c r="E106" s="67">
        <v>6292.5</v>
      </c>
      <c r="F106" s="67">
        <v>6292.5</v>
      </c>
      <c r="G106" s="67">
        <f>SUM(G107+G109+G113)</f>
        <v>6358.8</v>
      </c>
      <c r="H106" s="67">
        <f>SUM(G106/E106)*100</f>
        <v>101.05363528009535</v>
      </c>
    </row>
    <row r="107" spans="1:8" ht="15" customHeight="1" x14ac:dyDescent="0.25">
      <c r="A107" s="74">
        <v>321</v>
      </c>
      <c r="B107" s="66"/>
      <c r="C107" s="66"/>
      <c r="D107" s="66" t="s">
        <v>25</v>
      </c>
      <c r="E107" s="67">
        <f>SUM(E108)</f>
        <v>0</v>
      </c>
      <c r="F107" s="67">
        <f>SUM(F108)</f>
        <v>0</v>
      </c>
      <c r="G107" s="67">
        <f>SUM(G108)</f>
        <v>0</v>
      </c>
      <c r="H107" s="67">
        <v>0</v>
      </c>
    </row>
    <row r="108" spans="1:8" x14ac:dyDescent="0.25">
      <c r="A108" s="89">
        <v>3211</v>
      </c>
      <c r="B108" s="69"/>
      <c r="C108" s="69"/>
      <c r="D108" s="69" t="s">
        <v>83</v>
      </c>
      <c r="E108" s="70">
        <v>0</v>
      </c>
      <c r="F108" s="70">
        <v>0</v>
      </c>
      <c r="G108" s="70">
        <v>0</v>
      </c>
      <c r="H108" s="70">
        <v>0</v>
      </c>
    </row>
    <row r="109" spans="1:8" ht="15" customHeight="1" x14ac:dyDescent="0.25">
      <c r="A109" s="74">
        <v>322</v>
      </c>
      <c r="B109" s="66"/>
      <c r="C109" s="66"/>
      <c r="D109" s="66" t="s">
        <v>29</v>
      </c>
      <c r="E109" s="67">
        <f>SUM(E110:E112)</f>
        <v>0</v>
      </c>
      <c r="F109" s="67">
        <f>SUM(F110:F112)</f>
        <v>0</v>
      </c>
      <c r="G109" s="67">
        <f>SUM(G110:G112)</f>
        <v>6358.8</v>
      </c>
      <c r="H109" s="67">
        <v>0</v>
      </c>
    </row>
    <row r="110" spans="1:8" ht="15" customHeight="1" x14ac:dyDescent="0.25">
      <c r="A110" s="89">
        <v>3221</v>
      </c>
      <c r="B110" s="69"/>
      <c r="C110" s="69"/>
      <c r="D110" s="69" t="s">
        <v>86</v>
      </c>
      <c r="E110" s="70">
        <v>0</v>
      </c>
      <c r="F110" s="70">
        <v>0</v>
      </c>
      <c r="G110" s="70">
        <v>0</v>
      </c>
      <c r="H110" s="70">
        <v>0</v>
      </c>
    </row>
    <row r="111" spans="1:8" x14ac:dyDescent="0.25">
      <c r="A111" s="89">
        <v>3222</v>
      </c>
      <c r="B111" s="69"/>
      <c r="C111" s="69"/>
      <c r="D111" s="69" t="s">
        <v>30</v>
      </c>
      <c r="E111" s="70">
        <v>0</v>
      </c>
      <c r="F111" s="70">
        <v>0</v>
      </c>
      <c r="G111" s="70">
        <v>6358.8</v>
      </c>
      <c r="H111" s="70">
        <v>0</v>
      </c>
    </row>
    <row r="112" spans="1:8" x14ac:dyDescent="0.25">
      <c r="A112" s="89">
        <v>3225</v>
      </c>
      <c r="B112" s="69"/>
      <c r="C112" s="69"/>
      <c r="D112" s="69" t="s">
        <v>32</v>
      </c>
      <c r="E112" s="70">
        <v>0</v>
      </c>
      <c r="F112" s="70">
        <v>0</v>
      </c>
      <c r="G112" s="70">
        <v>0</v>
      </c>
      <c r="H112" s="70">
        <v>0</v>
      </c>
    </row>
    <row r="113" spans="1:10" x14ac:dyDescent="0.25">
      <c r="A113" s="74">
        <v>323</v>
      </c>
      <c r="B113" s="66"/>
      <c r="C113" s="66"/>
      <c r="D113" s="66" t="s">
        <v>34</v>
      </c>
      <c r="E113" s="67">
        <f>SUM(E114:E115)</f>
        <v>0</v>
      </c>
      <c r="F113" s="67">
        <f>SUM(F114:F115)</f>
        <v>0</v>
      </c>
      <c r="G113" s="67">
        <f>SUM(G114:G115)</f>
        <v>0</v>
      </c>
      <c r="H113" s="67">
        <v>0</v>
      </c>
    </row>
    <row r="114" spans="1:10" ht="15" customHeight="1" x14ac:dyDescent="0.25">
      <c r="A114" s="75">
        <v>3231</v>
      </c>
      <c r="B114" s="69"/>
      <c r="C114" s="69"/>
      <c r="D114" s="69" t="s">
        <v>35</v>
      </c>
      <c r="E114" s="70">
        <v>0</v>
      </c>
      <c r="F114" s="70">
        <v>0</v>
      </c>
      <c r="G114" s="70">
        <v>0</v>
      </c>
      <c r="H114" s="70">
        <v>0</v>
      </c>
    </row>
    <row r="115" spans="1:10" ht="15" customHeight="1" x14ac:dyDescent="0.25">
      <c r="A115" s="75">
        <v>3236</v>
      </c>
      <c r="B115" s="69"/>
      <c r="C115" s="69"/>
      <c r="D115" s="69" t="s">
        <v>92</v>
      </c>
      <c r="E115" s="70">
        <v>0</v>
      </c>
      <c r="F115" s="70">
        <v>0</v>
      </c>
      <c r="G115" s="70">
        <v>0</v>
      </c>
      <c r="H115" s="70">
        <v>0</v>
      </c>
    </row>
    <row r="116" spans="1:10" ht="25.5" customHeight="1" x14ac:dyDescent="0.25">
      <c r="A116" s="74">
        <v>37</v>
      </c>
      <c r="B116" s="73"/>
      <c r="C116" s="73"/>
      <c r="D116" s="66" t="s">
        <v>99</v>
      </c>
      <c r="E116" s="67">
        <v>1119.55</v>
      </c>
      <c r="F116" s="67">
        <v>1119.55</v>
      </c>
      <c r="G116" s="67">
        <f t="shared" ref="G116" si="25">SUM(G118)</f>
        <v>1112.81</v>
      </c>
      <c r="H116" s="67">
        <f>SUM(G116/F116)*100</f>
        <v>99.397972399624848</v>
      </c>
      <c r="J116" s="16"/>
    </row>
    <row r="117" spans="1:10" ht="15" customHeight="1" x14ac:dyDescent="0.25">
      <c r="A117" s="74">
        <v>372</v>
      </c>
      <c r="B117" s="73"/>
      <c r="C117" s="73"/>
      <c r="D117" s="66" t="s">
        <v>100</v>
      </c>
      <c r="E117" s="67">
        <f>SUM(E118)</f>
        <v>0</v>
      </c>
      <c r="F117" s="67">
        <f>SUM(F118)</f>
        <v>0</v>
      </c>
      <c r="G117" s="67">
        <f t="shared" ref="G117" si="26">SUM(G118)</f>
        <v>1112.81</v>
      </c>
      <c r="H117" s="67">
        <v>0</v>
      </c>
    </row>
    <row r="118" spans="1:10" ht="15" customHeight="1" x14ac:dyDescent="0.25">
      <c r="A118" s="75">
        <v>3722</v>
      </c>
      <c r="B118" s="76"/>
      <c r="C118" s="76"/>
      <c r="D118" s="69" t="s">
        <v>101</v>
      </c>
      <c r="E118" s="70">
        <v>0</v>
      </c>
      <c r="F118" s="70">
        <v>0</v>
      </c>
      <c r="G118" s="70">
        <v>1112.81</v>
      </c>
      <c r="H118" s="70">
        <v>0</v>
      </c>
    </row>
    <row r="119" spans="1:10" x14ac:dyDescent="0.25">
      <c r="A119" s="74">
        <v>38</v>
      </c>
      <c r="B119" s="88"/>
      <c r="C119" s="88"/>
      <c r="D119" s="66" t="s">
        <v>114</v>
      </c>
      <c r="E119" s="67">
        <v>54</v>
      </c>
      <c r="F119" s="67">
        <v>54</v>
      </c>
      <c r="G119" s="67">
        <f t="shared" ref="E119:G120" si="27">SUM(G120)</f>
        <v>54</v>
      </c>
      <c r="H119" s="67">
        <f>SUM(G119/F119*100)</f>
        <v>100</v>
      </c>
    </row>
    <row r="120" spans="1:10" x14ac:dyDescent="0.25">
      <c r="A120" s="74">
        <v>381</v>
      </c>
      <c r="B120" s="88"/>
      <c r="C120" s="88"/>
      <c r="D120" s="66" t="s">
        <v>75</v>
      </c>
      <c r="E120" s="67">
        <f t="shared" si="27"/>
        <v>0</v>
      </c>
      <c r="F120" s="67">
        <f t="shared" si="27"/>
        <v>0</v>
      </c>
      <c r="G120" s="67">
        <f t="shared" si="27"/>
        <v>54</v>
      </c>
      <c r="H120" s="67">
        <v>0</v>
      </c>
    </row>
    <row r="121" spans="1:10" ht="15" customHeight="1" x14ac:dyDescent="0.25">
      <c r="A121" s="75">
        <v>3812</v>
      </c>
      <c r="B121" s="84"/>
      <c r="C121" s="84"/>
      <c r="D121" s="69" t="s">
        <v>76</v>
      </c>
      <c r="E121" s="70">
        <v>0</v>
      </c>
      <c r="F121" s="70">
        <v>0</v>
      </c>
      <c r="G121" s="70">
        <v>54</v>
      </c>
      <c r="H121" s="70">
        <v>0</v>
      </c>
    </row>
    <row r="122" spans="1:10" x14ac:dyDescent="0.25">
      <c r="A122" s="160" t="s">
        <v>119</v>
      </c>
      <c r="B122" s="160"/>
      <c r="C122" s="160"/>
      <c r="D122" s="61" t="s">
        <v>120</v>
      </c>
      <c r="E122" s="62">
        <f>SUM(E123)</f>
        <v>686.2</v>
      </c>
      <c r="F122" s="62">
        <f>SUM(F123)</f>
        <v>686.2</v>
      </c>
      <c r="G122" s="62">
        <f>SUM(G123)</f>
        <v>739.55</v>
      </c>
      <c r="H122" s="62">
        <f>SUM(G122/E122*100)</f>
        <v>107.77470125327891</v>
      </c>
    </row>
    <row r="123" spans="1:10" x14ac:dyDescent="0.25">
      <c r="A123" s="157" t="s">
        <v>213</v>
      </c>
      <c r="B123" s="157"/>
      <c r="C123" s="157"/>
      <c r="D123" s="63" t="s">
        <v>106</v>
      </c>
      <c r="E123" s="64">
        <f t="shared" ref="E123:F124" si="28">SUM(E124)</f>
        <v>686.2</v>
      </c>
      <c r="F123" s="64">
        <f t="shared" si="28"/>
        <v>686.2</v>
      </c>
      <c r="G123" s="64">
        <f>SUM(G124)</f>
        <v>739.55</v>
      </c>
      <c r="H123" s="64">
        <f>SUM(G123/E123)*100</f>
        <v>107.77470125327891</v>
      </c>
    </row>
    <row r="124" spans="1:10" ht="15" customHeight="1" x14ac:dyDescent="0.25">
      <c r="A124" s="90">
        <v>4</v>
      </c>
      <c r="B124" s="91"/>
      <c r="C124" s="91"/>
      <c r="D124" s="66" t="s">
        <v>122</v>
      </c>
      <c r="E124" s="67">
        <f t="shared" si="28"/>
        <v>686.2</v>
      </c>
      <c r="F124" s="67">
        <f t="shared" si="28"/>
        <v>686.2</v>
      </c>
      <c r="G124" s="67">
        <f>SUM(G125)</f>
        <v>739.55</v>
      </c>
      <c r="H124" s="67">
        <f>SUM(H125)</f>
        <v>107.77470125327891</v>
      </c>
    </row>
    <row r="125" spans="1:10" ht="15" customHeight="1" x14ac:dyDescent="0.25">
      <c r="A125" s="65">
        <v>42</v>
      </c>
      <c r="B125" s="73"/>
      <c r="C125" s="73"/>
      <c r="D125" s="66" t="s">
        <v>127</v>
      </c>
      <c r="E125" s="67">
        <v>686.2</v>
      </c>
      <c r="F125" s="67">
        <v>686.2</v>
      </c>
      <c r="G125" s="67">
        <f>SUM(G126+G129)</f>
        <v>739.55</v>
      </c>
      <c r="H125" s="67">
        <f>SUM(G125/F125*100)</f>
        <v>107.77470125327891</v>
      </c>
    </row>
    <row r="126" spans="1:10" x14ac:dyDescent="0.25">
      <c r="A126" s="65">
        <v>422</v>
      </c>
      <c r="B126" s="73"/>
      <c r="C126" s="73"/>
      <c r="D126" s="66" t="s">
        <v>121</v>
      </c>
      <c r="E126" s="67">
        <v>0</v>
      </c>
      <c r="F126" s="67">
        <v>0</v>
      </c>
      <c r="G126" s="67">
        <f>SUM(G127:G128)</f>
        <v>0</v>
      </c>
      <c r="H126" s="67">
        <f>SUM(E126:G126)</f>
        <v>0</v>
      </c>
    </row>
    <row r="127" spans="1:10" ht="15" customHeight="1" x14ac:dyDescent="0.25">
      <c r="A127" s="71">
        <v>4221</v>
      </c>
      <c r="B127" s="76"/>
      <c r="C127" s="76"/>
      <c r="D127" s="69" t="s">
        <v>55</v>
      </c>
      <c r="E127" s="70">
        <v>0</v>
      </c>
      <c r="F127" s="70">
        <v>0</v>
      </c>
      <c r="G127" s="70">
        <v>0</v>
      </c>
      <c r="H127" s="70">
        <f>SUM(E127:G127)</f>
        <v>0</v>
      </c>
    </row>
    <row r="128" spans="1:10" ht="15" customHeight="1" x14ac:dyDescent="0.25">
      <c r="A128" s="71">
        <v>4227</v>
      </c>
      <c r="B128" s="76"/>
      <c r="C128" s="76"/>
      <c r="D128" s="69" t="s">
        <v>123</v>
      </c>
      <c r="E128" s="70">
        <v>0</v>
      </c>
      <c r="F128" s="70">
        <v>0</v>
      </c>
      <c r="G128" s="70">
        <v>0</v>
      </c>
      <c r="H128" s="70">
        <v>0</v>
      </c>
    </row>
    <row r="129" spans="1:8" ht="15" customHeight="1" x14ac:dyDescent="0.25">
      <c r="A129" s="65">
        <v>424</v>
      </c>
      <c r="B129" s="73"/>
      <c r="C129" s="73"/>
      <c r="D129" s="66" t="s">
        <v>124</v>
      </c>
      <c r="E129" s="67">
        <f>SUM(E130)</f>
        <v>0</v>
      </c>
      <c r="F129" s="67">
        <f>SUM(F130)</f>
        <v>0</v>
      </c>
      <c r="G129" s="67">
        <f>SUM(G130)</f>
        <v>739.55</v>
      </c>
      <c r="H129" s="67">
        <v>0</v>
      </c>
    </row>
    <row r="130" spans="1:8" x14ac:dyDescent="0.25">
      <c r="A130" s="71">
        <v>4241</v>
      </c>
      <c r="B130" s="76"/>
      <c r="C130" s="76"/>
      <c r="D130" s="69" t="s">
        <v>125</v>
      </c>
      <c r="E130" s="70">
        <v>0</v>
      </c>
      <c r="F130" s="70">
        <v>0</v>
      </c>
      <c r="G130" s="70">
        <v>739.55</v>
      </c>
      <c r="H130" s="70">
        <v>0</v>
      </c>
    </row>
    <row r="131" spans="1:8" x14ac:dyDescent="0.25">
      <c r="A131" s="167"/>
      <c r="B131" s="167"/>
      <c r="C131" s="167"/>
      <c r="D131" s="61" t="s">
        <v>126</v>
      </c>
      <c r="E131" s="62">
        <f>SUM(E14+E71)</f>
        <v>570338.65999999992</v>
      </c>
      <c r="F131" s="62">
        <f>SUM(F14+F71)</f>
        <v>570338.65999999992</v>
      </c>
      <c r="G131" s="92">
        <f>SUM(G14+G71)</f>
        <v>562004.54</v>
      </c>
      <c r="H131" s="92">
        <f>SUM(G131/E131)*100</f>
        <v>98.538741876624698</v>
      </c>
    </row>
    <row r="132" spans="1:8" x14ac:dyDescent="0.25">
      <c r="A132" s="3"/>
      <c r="B132" s="3"/>
      <c r="C132" s="3"/>
      <c r="D132" s="3"/>
      <c r="E132" s="3"/>
      <c r="F132" s="3"/>
    </row>
    <row r="134" spans="1:8" x14ac:dyDescent="0.25">
      <c r="F134" s="129" t="s">
        <v>67</v>
      </c>
      <c r="G134" s="129"/>
    </row>
    <row r="135" spans="1:8" x14ac:dyDescent="0.25">
      <c r="A135" s="3"/>
      <c r="B135" s="3"/>
      <c r="C135" s="3" t="s">
        <v>67</v>
      </c>
      <c r="F135" t="s">
        <v>68</v>
      </c>
    </row>
    <row r="136" spans="1:8" x14ac:dyDescent="0.25">
      <c r="A136" s="3"/>
      <c r="B136" s="3"/>
      <c r="C136" s="3" t="s">
        <v>68</v>
      </c>
      <c r="D136" s="3"/>
      <c r="E136" s="3"/>
      <c r="F136" s="3"/>
    </row>
    <row r="141" spans="1:8" ht="47.25" customHeight="1" x14ac:dyDescent="0.25"/>
    <row r="154" spans="1:6" x14ac:dyDescent="0.25">
      <c r="A154" s="10"/>
      <c r="B154" s="11"/>
      <c r="C154" s="8"/>
      <c r="D154" s="8"/>
      <c r="E154" s="8"/>
      <c r="F154" s="8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</sheetData>
  <mergeCells count="28">
    <mergeCell ref="A131:C131"/>
    <mergeCell ref="A105:C105"/>
    <mergeCell ref="A122:C122"/>
    <mergeCell ref="A8:B8"/>
    <mergeCell ref="A11:B11"/>
    <mergeCell ref="A13:B13"/>
    <mergeCell ref="A12:B12"/>
    <mergeCell ref="A90:C90"/>
    <mergeCell ref="A101:C101"/>
    <mergeCell ref="A123:C123"/>
    <mergeCell ref="A86:C86"/>
    <mergeCell ref="A73:B73"/>
    <mergeCell ref="F134:G134"/>
    <mergeCell ref="A77:C77"/>
    <mergeCell ref="A2:G2"/>
    <mergeCell ref="A1:G1"/>
    <mergeCell ref="A3:G3"/>
    <mergeCell ref="A71:C71"/>
    <mergeCell ref="A72:C72"/>
    <mergeCell ref="A17:C17"/>
    <mergeCell ref="A49:C49"/>
    <mergeCell ref="A53:C53"/>
    <mergeCell ref="A54:C54"/>
    <mergeCell ref="A4:C4"/>
    <mergeCell ref="A14:C14"/>
    <mergeCell ref="A15:C15"/>
    <mergeCell ref="A16:C16"/>
    <mergeCell ref="A5:B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Prih. i rash.-ek.kl.</vt:lpstr>
      <vt:lpstr> Prih. i rash.-if</vt:lpstr>
      <vt:lpstr>Rash-funk.kl.</vt:lpstr>
      <vt:lpstr>Račun financ.</vt:lpstr>
      <vt:lpstr>Račun financ. prema izvorima fi</vt:lpstr>
      <vt:lpstr>PD-Rashodi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Natalija Tomljenović</cp:lastModifiedBy>
  <cp:lastPrinted>2025-03-27T12:00:59Z</cp:lastPrinted>
  <dcterms:created xsi:type="dcterms:W3CDTF">2022-03-14T11:40:28Z</dcterms:created>
  <dcterms:modified xsi:type="dcterms:W3CDTF">2025-03-27T12:01:40Z</dcterms:modified>
</cp:coreProperties>
</file>