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NATALIJA\Desktop\I. rebalans 2026\"/>
    </mc:Choice>
  </mc:AlternateContent>
  <bookViews>
    <workbookView xWindow="-120" yWindow="-120" windowWidth="29040" windowHeight="15840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7" l="1"/>
  <c r="G55" i="7"/>
  <c r="G56" i="7"/>
  <c r="F50" i="7"/>
  <c r="F52" i="7"/>
  <c r="F54" i="7"/>
  <c r="F55" i="7"/>
  <c r="E50" i="7"/>
  <c r="E52" i="7"/>
  <c r="E55" i="7"/>
  <c r="E54" i="7" s="1"/>
  <c r="G49" i="7"/>
  <c r="F48" i="7"/>
  <c r="F47" i="7" s="1"/>
  <c r="E48" i="7"/>
  <c r="G48" i="7" s="1"/>
  <c r="G12" i="7"/>
  <c r="G11" i="7"/>
  <c r="G10" i="7"/>
  <c r="G9" i="7"/>
  <c r="G8" i="7"/>
  <c r="D14" i="8"/>
  <c r="D16" i="8"/>
  <c r="D19" i="8"/>
  <c r="D18" i="8"/>
  <c r="I40" i="3"/>
  <c r="H51" i="3"/>
  <c r="G51" i="3"/>
  <c r="G18" i="3"/>
  <c r="I13" i="3"/>
  <c r="H11" i="3"/>
  <c r="G11" i="3"/>
  <c r="H9" i="1"/>
  <c r="E47" i="7" l="1"/>
  <c r="G47" i="7" s="1"/>
  <c r="G44" i="7" l="1"/>
  <c r="G35" i="7"/>
  <c r="I39" i="3"/>
  <c r="H36" i="3"/>
  <c r="G36" i="3"/>
  <c r="H34" i="3"/>
  <c r="G34" i="3"/>
  <c r="H43" i="3"/>
  <c r="G43" i="3"/>
  <c r="H45" i="3"/>
  <c r="G45" i="3"/>
  <c r="H50" i="3"/>
  <c r="G50" i="3"/>
  <c r="H48" i="3"/>
  <c r="G48" i="3"/>
  <c r="H18" i="3"/>
  <c r="H22" i="3"/>
  <c r="G22" i="3"/>
  <c r="H16" i="3"/>
  <c r="G16" i="3"/>
  <c r="H14" i="3"/>
  <c r="G14" i="3"/>
  <c r="D34" i="8"/>
  <c r="D27" i="8"/>
  <c r="D12" i="8"/>
  <c r="H36" i="1"/>
  <c r="H35" i="1"/>
  <c r="I46" i="3"/>
  <c r="I19" i="3"/>
  <c r="I34" i="3" l="1"/>
  <c r="I36" i="3"/>
  <c r="I11" i="3"/>
  <c r="I16" i="3"/>
  <c r="F7" i="7"/>
  <c r="B28" i="8"/>
  <c r="B35" i="8"/>
  <c r="C35" i="8"/>
  <c r="D36" i="8"/>
  <c r="D37" i="8"/>
  <c r="D31" i="8"/>
  <c r="D29" i="8"/>
  <c r="D33" i="8"/>
  <c r="H34" i="1"/>
  <c r="H28" i="1"/>
  <c r="H27" i="1"/>
  <c r="H12" i="1"/>
  <c r="H13" i="1"/>
  <c r="I35" i="3"/>
  <c r="I52" i="3"/>
  <c r="D35" i="8" l="1"/>
  <c r="G32" i="7"/>
  <c r="D13" i="5"/>
  <c r="D15" i="5"/>
  <c r="I12" i="3"/>
  <c r="I15" i="3"/>
  <c r="I17" i="3"/>
  <c r="I20" i="3"/>
  <c r="I23" i="3"/>
  <c r="I24" i="3"/>
  <c r="I25" i="3"/>
  <c r="I18" i="3"/>
  <c r="I37" i="3"/>
  <c r="I38" i="3"/>
  <c r="I41" i="3"/>
  <c r="I42" i="3"/>
  <c r="I44" i="3"/>
  <c r="I47" i="3"/>
  <c r="I45" i="3" s="1"/>
  <c r="I49" i="3"/>
  <c r="F24" i="7" l="1"/>
  <c r="F23" i="7" s="1"/>
  <c r="F22" i="7" s="1"/>
  <c r="D32" i="8"/>
  <c r="C32" i="8"/>
  <c r="B32" i="8"/>
  <c r="D17" i="8"/>
  <c r="C17" i="8"/>
  <c r="B17" i="8"/>
  <c r="D11" i="8"/>
  <c r="C11" i="8"/>
  <c r="B11" i="8"/>
  <c r="E7" i="7"/>
  <c r="G7" i="7" s="1"/>
  <c r="I51" i="3" l="1"/>
  <c r="D12" i="5"/>
  <c r="H10" i="3" l="1"/>
  <c r="I48" i="3" l="1"/>
  <c r="F37" i="7"/>
  <c r="F36" i="7" s="1"/>
  <c r="F43" i="7"/>
  <c r="F40" i="7"/>
  <c r="F39" i="7" s="1"/>
  <c r="G20" i="7" l="1"/>
  <c r="G46" i="7"/>
  <c r="F51" i="7"/>
  <c r="F8" i="1"/>
  <c r="G8" i="1"/>
  <c r="H8" i="1" s="1"/>
  <c r="F11" i="1"/>
  <c r="G11" i="1"/>
  <c r="H11" i="1"/>
  <c r="D26" i="8"/>
  <c r="C26" i="8"/>
  <c r="D28" i="8"/>
  <c r="C28" i="8"/>
  <c r="D30" i="8"/>
  <c r="C30" i="8"/>
  <c r="D15" i="8"/>
  <c r="C15" i="8"/>
  <c r="D13" i="8"/>
  <c r="C13" i="8"/>
  <c r="E37" i="7" l="1"/>
  <c r="G38" i="7"/>
  <c r="E40" i="7"/>
  <c r="G41" i="7"/>
  <c r="G53" i="7"/>
  <c r="H14" i="1"/>
  <c r="G14" i="1"/>
  <c r="F14" i="1"/>
  <c r="D10" i="8"/>
  <c r="C25" i="8"/>
  <c r="C10" i="8"/>
  <c r="C12" i="5"/>
  <c r="B12" i="5"/>
  <c r="C14" i="5"/>
  <c r="D14" i="5" s="1"/>
  <c r="B14" i="5"/>
  <c r="F34" i="7"/>
  <c r="F33" i="7" s="1"/>
  <c r="H21" i="3"/>
  <c r="H28" i="3" s="1"/>
  <c r="C11" i="5" l="1"/>
  <c r="D11" i="5" s="1"/>
  <c r="E39" i="7"/>
  <c r="G39" i="7" s="1"/>
  <c r="G40" i="7"/>
  <c r="E51" i="7"/>
  <c r="G52" i="7"/>
  <c r="E36" i="7"/>
  <c r="G36" i="7" s="1"/>
  <c r="G37" i="7"/>
  <c r="B11" i="5"/>
  <c r="B10" i="5" s="1"/>
  <c r="B30" i="8"/>
  <c r="B26" i="8"/>
  <c r="B13" i="8"/>
  <c r="B15" i="8"/>
  <c r="C10" i="5" l="1"/>
  <c r="D10" i="5" s="1"/>
  <c r="B25" i="8"/>
  <c r="D25" i="8" s="1"/>
  <c r="G50" i="7"/>
  <c r="G51" i="7"/>
  <c r="B10" i="8"/>
  <c r="F30" i="7"/>
  <c r="F29" i="7" s="1"/>
  <c r="G21" i="7" l="1"/>
  <c r="E34" i="7"/>
  <c r="I14" i="3"/>
  <c r="E33" i="7" l="1"/>
  <c r="G33" i="7" s="1"/>
  <c r="G34" i="7"/>
  <c r="E30" i="7"/>
  <c r="G31" i="7"/>
  <c r="H21" i="1"/>
  <c r="G21" i="1"/>
  <c r="F21" i="1"/>
  <c r="G21" i="3" l="1"/>
  <c r="I22" i="3"/>
  <c r="I21" i="3" s="1"/>
  <c r="E29" i="7"/>
  <c r="G29" i="7" s="1"/>
  <c r="G30" i="7"/>
  <c r="G18" i="7" l="1"/>
  <c r="F42" i="7"/>
  <c r="F28" i="7" s="1"/>
  <c r="F27" i="7" l="1"/>
  <c r="G45" i="7" l="1"/>
  <c r="E43" i="7" l="1"/>
  <c r="E42" i="7" s="1"/>
  <c r="E28" i="7" s="1"/>
  <c r="G28" i="7" s="1"/>
  <c r="G43" i="7"/>
  <c r="G42" i="7" s="1"/>
  <c r="I10" i="3"/>
  <c r="I28" i="3" s="1"/>
  <c r="I43" i="3" l="1"/>
  <c r="I50" i="3"/>
  <c r="G26" i="7"/>
  <c r="G25" i="7"/>
  <c r="E18" i="7"/>
  <c r="E17" i="7" s="1"/>
  <c r="E24" i="7" l="1"/>
  <c r="E16" i="7"/>
  <c r="E27" i="7"/>
  <c r="G27" i="7" s="1"/>
  <c r="G10" i="3"/>
  <c r="G28" i="3" s="1"/>
  <c r="E23" i="7" l="1"/>
  <c r="G24" i="7"/>
  <c r="G33" i="3"/>
  <c r="G55" i="3" s="1"/>
  <c r="H33" i="3"/>
  <c r="H55" i="3" s="1"/>
  <c r="I33" i="3"/>
  <c r="I55" i="3" s="1"/>
  <c r="F18" i="7" l="1"/>
  <c r="F17" i="7" s="1"/>
  <c r="E22" i="7"/>
  <c r="G23" i="7"/>
  <c r="G17" i="7" l="1"/>
  <c r="G16" i="7" s="1"/>
  <c r="F16" i="7"/>
  <c r="F15" i="7" s="1"/>
  <c r="F58" i="7" s="1"/>
  <c r="G22" i="7"/>
  <c r="E15" i="7"/>
  <c r="E58" i="7" s="1"/>
  <c r="G15" i="7" l="1"/>
  <c r="G58" i="7" s="1"/>
</calcChain>
</file>

<file path=xl/sharedStrings.xml><?xml version="1.0" encoding="utf-8"?>
<sst xmlns="http://schemas.openxmlformats.org/spreadsheetml/2006/main" count="269" uniqueCount="145">
  <si>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</si>
  <si>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</si>
  <si>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</si>
  <si>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</si>
  <si>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</si>
  <si>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</si>
  <si>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</si>
  <si>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</si>
  <si>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</si>
  <si>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</si>
  <si>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</si>
  <si>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</si>
  <si>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</si>
  <si>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</si>
  <si>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</si>
  <si>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</si>
  <si>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</si>
  <si>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</si>
  <si>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</si>
  <si>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</si>
  <si>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</si>
  <si>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</si>
  <si>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</si>
  <si>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</si>
  <si>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</si>
  <si>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</si>
  <si>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</si>
  <si>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</si>
  <si>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</si>
  <si>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</si>
  <si>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</si>
  <si>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</si>
  <si>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</si>
  <si>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</si>
  <si>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</si>
  <si>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</si>
  <si>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</si>
  <si>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od imovine</t>
  </si>
  <si>
    <t>Pod skupina</t>
  </si>
  <si>
    <t>Odjeljak</t>
  </si>
  <si>
    <t>Prihodi od uprav. i administ. pristojbi i prist. po poseb. propisima i naknada</t>
  </si>
  <si>
    <t>Vlastiti izvori</t>
  </si>
  <si>
    <t>Rezultat poslovanja</t>
  </si>
  <si>
    <t>Financijski rashodi</t>
  </si>
  <si>
    <t>Nakn. građ. i kućanstv. na temelju osig, i druge naknade</t>
  </si>
  <si>
    <t>Prihodi za posebne namjene</t>
  </si>
  <si>
    <t>PROGRAM 3050</t>
  </si>
  <si>
    <t>OSNOVNO ŠKOLSTVO STANDARD</t>
  </si>
  <si>
    <t>Aktivnost A3050-01</t>
  </si>
  <si>
    <t>Aktivnost A3050-04</t>
  </si>
  <si>
    <t>PROGRAM 3060</t>
  </si>
  <si>
    <t>OSNOVNO ŠKOLSTVO IZNAD STANDARDA</t>
  </si>
  <si>
    <t>Aktivnost A3060-01</t>
  </si>
  <si>
    <t>Aktivnost K3060-02</t>
  </si>
  <si>
    <t>Kapitalni izdaci iznad standarda</t>
  </si>
  <si>
    <t>Odgojno obrazovno, administr. i tehničko osoblje</t>
  </si>
  <si>
    <t>Rash. za nabavu proizv. dugotr. imov</t>
  </si>
  <si>
    <t>Rashodi za nabavu nefinanc. imov</t>
  </si>
  <si>
    <t>Izvor financiranja 31</t>
  </si>
  <si>
    <t>Nakn. građ. i kućanstv. na temelju osig. i druge naknade</t>
  </si>
  <si>
    <t>09 Obrazovanje</t>
  </si>
  <si>
    <t>091 Predškolsko i osnovno obrazovanje</t>
  </si>
  <si>
    <t>0912 Osnovno obrazovanje</t>
  </si>
  <si>
    <t>096 Dodatne usluge u obrazovanju</t>
  </si>
  <si>
    <t>Pomoći - korisnici</t>
  </si>
  <si>
    <t>EUR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</si>
  <si>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</si>
  <si>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</si>
  <si>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</si>
  <si>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</si>
  <si>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</si>
  <si>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</si>
  <si>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</si>
  <si>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</si>
  <si>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</si>
  <si>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</si>
  <si>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</si>
  <si>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VIŠAK / MANJAK + NETO FINANCIRANJE + PRIJENOS VIŠKA / MANJKA IZ PRETHODNE(IH) GODINE - PRIJENOS VIŠKA / MANJKA U SLJEDEĆE RAZDOBLJE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</si>
  <si>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</si>
  <si>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</si>
  <si>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</si>
  <si>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</si>
  <si>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</si>
  <si>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</si>
  <si>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</si>
  <si>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RASHODI POSLOVANJA PREMA IZVORIMA FINANCIRANJA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</si>
  <si>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</si>
  <si>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</si>
  <si>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</si>
  <si>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</si>
  <si>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</si>
  <si>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</si>
  <si>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</si>
  <si>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</si>
  <si>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 xml:space="preserve">Ostali rashodi </t>
  </si>
  <si>
    <t>Izvor financiranja 94</t>
  </si>
  <si>
    <t>UKUPNO</t>
  </si>
  <si>
    <t>Izvor financiranja 93</t>
  </si>
  <si>
    <t>Vlastiti prihodi -višak</t>
  </si>
  <si>
    <t>Vlastiti prihod-višak</t>
  </si>
  <si>
    <t xml:space="preserve">3 Vlastiti prihodi </t>
  </si>
  <si>
    <t>31 Vlastiti prihodi</t>
  </si>
  <si>
    <t xml:space="preserve">5 Pomoći </t>
  </si>
  <si>
    <t xml:space="preserve">4 Prihodi za posebne namjene </t>
  </si>
  <si>
    <t>9 Rezultat</t>
  </si>
  <si>
    <t>94 Prih. za poseb. nam. višak/manj.</t>
  </si>
  <si>
    <t>93 Vlastiti prihod višak/ manjak</t>
  </si>
  <si>
    <t xml:space="preserve">Vlastiti prihodi </t>
  </si>
  <si>
    <t>ŠIFRA FINANCIRANJA</t>
  </si>
  <si>
    <t>RKP</t>
  </si>
  <si>
    <t>OSNOVNA ŠKOLA KARLOBAG</t>
  </si>
  <si>
    <t>Osiguranje uvjeta rada OŠ- min. stand.</t>
  </si>
  <si>
    <t>Djelatnost osnovnih škola iznad stand.</t>
  </si>
  <si>
    <t>IZVOR FINANCIRANJA -UKUPNO</t>
  </si>
  <si>
    <t>11 Opći prihodi i primici</t>
  </si>
  <si>
    <t>Povećanje/smanjenje</t>
  </si>
  <si>
    <t>Novi iznosi</t>
  </si>
  <si>
    <t>UKUPNO 6+9</t>
  </si>
  <si>
    <t xml:space="preserve">                                        UKUPNO 3+4</t>
  </si>
  <si>
    <t xml:space="preserve">                        </t>
  </si>
  <si>
    <t>Ravnateljica</t>
  </si>
  <si>
    <t>Adriana Serdar</t>
  </si>
  <si>
    <t>Predsjednica Školskog odbora</t>
  </si>
  <si>
    <t>Sanja Dasović</t>
  </si>
  <si>
    <t>Izvor financiranja 50</t>
  </si>
  <si>
    <t>I. IZMJENE I DOPUNE FINANCIJSKOG PLANA PRORAČUNSKOG KORISNIKA JEDINICE LOKALNE  I PODRUČNE (REGIONALNE) SAMOUPRAVE ZA 2026. GODINU</t>
  </si>
  <si>
    <t>Plan za 2026.</t>
  </si>
  <si>
    <t>Klasa:400-02/26-01/7</t>
  </si>
  <si>
    <t>Urbroj: 2125-25-01-26-1</t>
  </si>
  <si>
    <t>I. IZMJENE I DOPUNE FINANCIJSKOG PLANA PRORAČUNSKOG KORISNIKA JEDINICE LOKALNE I PODRUČNE (REGIONALNE) SAMOUPRAVE ZA 2026.  GODINU</t>
  </si>
  <si>
    <t>I. IZMJENE I DOPUNE FINANCIJSKOG PLANA PRORAČUNSKOG KORISNIKA JEDINICE LOKALNE I PODRUČNE (REGIONALNE) SAMOUPRAVE ZA 2026. GODINU</t>
  </si>
  <si>
    <t>Ostali prihodi za posebne namjene</t>
  </si>
  <si>
    <t>Ostale pomoći</t>
  </si>
  <si>
    <t>Pomoći iz državnog proračuna</t>
  </si>
  <si>
    <t>Ostali prihodi</t>
  </si>
  <si>
    <t>Ostali prih.za poseb.namjene-višak</t>
  </si>
  <si>
    <t>50 Pomoći iz drž.pror.-MZOM, DEC</t>
  </si>
  <si>
    <t>52 Ostale pomoći</t>
  </si>
  <si>
    <t>43 Prihodi za posebne namjene</t>
  </si>
  <si>
    <t>43  Ostali prihodi za posebne namjene</t>
  </si>
  <si>
    <t xml:space="preserve">Pomoći iz držav. proračuna </t>
  </si>
  <si>
    <t>Izvor financiranja 43</t>
  </si>
  <si>
    <t>Ostali prihodi za posebne namjene -višak</t>
  </si>
  <si>
    <t>Izvor financiranja 52</t>
  </si>
  <si>
    <t>Karlobag 17.07.2026.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</si>
</sst>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theme="5" tint="-0.249977111117893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  <font>
      <b/>
      <sz val="10"/>
      <name val="Arial Nova Cond Light"/>
      <family val="2"/>
    </font>
    <font>
      <sz val="10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Nova Cond Light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</borders>
  <cellStyleXfs count="2">
    <xf numFmtId="0" fontId="0" fillId="0" borderId="0"/>
    <xf numFmtId="43" fontId="36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wrapText="1" indent="1"/>
    </xf>
    <xf numFmtId="0" fontId="6" fillId="7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0" fillId="6" borderId="3" xfId="0" quotePrefix="1" applyFont="1" applyFill="1" applyBorder="1" applyAlignment="1">
      <alignment horizontal="left" vertical="center"/>
    </xf>
    <xf numFmtId="0" fontId="20" fillId="6" borderId="3" xfId="0" quotePrefix="1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vertical="center" wrapText="1"/>
    </xf>
    <xf numFmtId="0" fontId="10" fillId="6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4" fontId="22" fillId="7" borderId="3" xfId="0" applyNumberFormat="1" applyFont="1" applyFill="1" applyBorder="1" applyAlignment="1">
      <alignment horizontal="right"/>
    </xf>
    <xf numFmtId="4" fontId="22" fillId="8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0" fillId="0" borderId="6" xfId="0" applyBorder="1"/>
    <xf numFmtId="4" fontId="10" fillId="5" borderId="3" xfId="0" applyNumberFormat="1" applyFont="1" applyFill="1" applyBorder="1" applyAlignment="1">
      <alignment horizontal="right"/>
    </xf>
    <xf numFmtId="4" fontId="10" fillId="6" borderId="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" fillId="0" borderId="2" xfId="0" applyFont="1" applyBorder="1"/>
    <xf numFmtId="4" fontId="1" fillId="0" borderId="3" xfId="0" applyNumberFormat="1" applyFont="1" applyBorder="1"/>
    <xf numFmtId="0" fontId="1" fillId="0" borderId="1" xfId="0" applyFont="1" applyBorder="1"/>
    <xf numFmtId="0" fontId="28" fillId="2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left" indent="1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4" fontId="6" fillId="0" borderId="3" xfId="0" applyNumberFormat="1" applyFont="1" applyBorder="1" applyAlignment="1">
      <alignment horizontal="right" vertical="center" wrapText="1"/>
    </xf>
    <xf numFmtId="4" fontId="21" fillId="6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0" fillId="0" borderId="3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 indent="1"/>
    </xf>
    <xf numFmtId="4" fontId="31" fillId="0" borderId="3" xfId="0" applyNumberFormat="1" applyFont="1" applyBorder="1"/>
    <xf numFmtId="4" fontId="32" fillId="0" borderId="0" xfId="0" applyNumberFormat="1" applyFont="1"/>
    <xf numFmtId="4" fontId="32" fillId="0" borderId="3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4" fontId="6" fillId="8" borderId="3" xfId="0" applyNumberFormat="1" applyFont="1" applyFill="1" applyBorder="1" applyAlignment="1">
      <alignment horizontal="righ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2" borderId="3" xfId="0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vertical="center" wrapText="1"/>
    </xf>
    <xf numFmtId="4" fontId="33" fillId="0" borderId="3" xfId="0" applyNumberFormat="1" applyFont="1" applyBorder="1"/>
    <xf numFmtId="0" fontId="29" fillId="0" borderId="0" xfId="0" applyFont="1" applyAlignment="1">
      <alignment horizontal="left" indent="1"/>
    </xf>
    <xf numFmtId="4" fontId="3" fillId="2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10" fillId="2" borderId="4" xfId="0" quotePrefix="1" applyFont="1" applyFill="1" applyBorder="1" applyAlignment="1">
      <alignment horizontal="left" vertical="center"/>
    </xf>
    <xf numFmtId="0" fontId="18" fillId="2" borderId="4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7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 vertical="center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4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8" fillId="2" borderId="1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CF5FD97-CA0E-4ACC-90B6-CE584BE953A8}">
  <we:reference id="wa104380050" version="3.1.0.0" store="hr-HR" storeType="OMEX"/>
  <we:alternateReferences>
    <we:reference id="WA104380050" version="3.1.0.0" store="WA104380050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7" workbookViewId="0">
      <selection activeCell="I32" sqref="I32"/>
    </sheetView>
  </sheetViews>
  <sheetFormatPr defaultRowHeight="15"/>
  <cols>
    <col min="5" max="8" width="25.28515625" customWidth="1"/>
  </cols>
  <sheetData>
    <row r="1" spans="1:8" ht="42" customHeight="1">
      <c r="A1" s="162" t="s">
        <v>125</v>
      </c>
      <c r="B1" s="162"/>
      <c r="C1" s="162"/>
      <c r="D1" s="162"/>
      <c r="E1" s="162"/>
      <c r="F1" s="162"/>
      <c r="G1" s="162"/>
      <c r="H1" s="162"/>
    </row>
    <row r="2" spans="1:8" ht="18" customHeight="1">
      <c r="A2" s="5"/>
      <c r="B2" s="5"/>
      <c r="C2" s="5"/>
      <c r="D2" s="5"/>
      <c r="E2" s="5"/>
      <c r="F2" s="5"/>
      <c r="G2" s="5"/>
      <c r="H2" s="5"/>
    </row>
    <row r="3" spans="1:8" ht="15.75" customHeight="1">
      <c r="A3" s="162" t="s">
        <v>23</v>
      </c>
      <c r="B3" s="162"/>
      <c r="C3" s="162"/>
      <c r="D3" s="162"/>
      <c r="E3" s="162"/>
      <c r="F3" s="162"/>
      <c r="G3" s="163"/>
      <c r="H3" s="163"/>
    </row>
    <row r="4" spans="1:8" ht="18">
      <c r="A4" s="5"/>
      <c r="B4" s="5"/>
      <c r="C4" s="5"/>
      <c r="D4" s="5"/>
      <c r="E4" s="5"/>
      <c r="F4" s="5"/>
      <c r="G4" s="6"/>
      <c r="H4" s="6"/>
    </row>
    <row r="5" spans="1:8" ht="18" customHeight="1">
      <c r="A5" s="162" t="s">
        <v>31</v>
      </c>
      <c r="B5" s="179"/>
      <c r="C5" s="179"/>
      <c r="D5" s="179"/>
      <c r="E5" s="179"/>
      <c r="F5" s="179"/>
      <c r="G5" s="179"/>
      <c r="H5" s="179"/>
    </row>
    <row r="6" spans="1:8" ht="18">
      <c r="A6" s="1"/>
      <c r="B6" s="2"/>
      <c r="C6" s="2"/>
      <c r="D6" s="2"/>
      <c r="E6" s="7"/>
      <c r="F6" s="8"/>
      <c r="G6" s="8"/>
      <c r="H6" s="30" t="s">
        <v>65</v>
      </c>
    </row>
    <row r="7" spans="1:8">
      <c r="A7" s="26"/>
      <c r="B7" s="27"/>
      <c r="C7" s="27"/>
      <c r="D7" s="28"/>
      <c r="E7" s="29"/>
      <c r="F7" s="4" t="s">
        <v>126</v>
      </c>
      <c r="G7" s="4" t="s">
        <v>115</v>
      </c>
      <c r="H7" s="4" t="s">
        <v>116</v>
      </c>
    </row>
    <row r="8" spans="1:8" ht="15" customHeight="1">
      <c r="A8" s="164" t="s">
        <v>0</v>
      </c>
      <c r="B8" s="165"/>
      <c r="C8" s="165"/>
      <c r="D8" s="165"/>
      <c r="E8" s="166"/>
      <c r="F8" s="112">
        <f t="shared" ref="F8:G8" si="0">F9+F10</f>
        <v>589401.92000000004</v>
      </c>
      <c r="G8" s="112">
        <f t="shared" si="0"/>
        <v>74076.09</v>
      </c>
      <c r="H8" s="112">
        <f>SUM(H9)</f>
        <v>663478.01</v>
      </c>
    </row>
    <row r="9" spans="1:8" ht="15" customHeight="1">
      <c r="A9" s="167" t="s">
        <v>70</v>
      </c>
      <c r="B9" s="168"/>
      <c r="C9" s="168"/>
      <c r="D9" s="168"/>
      <c r="E9" s="169"/>
      <c r="F9" s="113">
        <v>589401.92000000004</v>
      </c>
      <c r="G9" s="113">
        <v>74076.09</v>
      </c>
      <c r="H9" s="113">
        <f>SUM(F9:G9)</f>
        <v>663478.01</v>
      </c>
    </row>
    <row r="10" spans="1:8">
      <c r="A10" s="170" t="s">
        <v>71</v>
      </c>
      <c r="B10" s="171"/>
      <c r="C10" s="171"/>
      <c r="D10" s="171"/>
      <c r="E10" s="172"/>
      <c r="F10" s="113">
        <v>0</v>
      </c>
      <c r="G10" s="113">
        <v>0</v>
      </c>
      <c r="H10" s="113">
        <v>0</v>
      </c>
    </row>
    <row r="11" spans="1:8">
      <c r="A11" s="31" t="s">
        <v>1</v>
      </c>
      <c r="B11" s="32"/>
      <c r="C11" s="32"/>
      <c r="D11" s="32"/>
      <c r="E11" s="32"/>
      <c r="F11" s="112">
        <f t="shared" ref="F11:H11" si="1">F12+F13</f>
        <v>589201.88</v>
      </c>
      <c r="G11" s="112">
        <f t="shared" si="1"/>
        <v>33834.94</v>
      </c>
      <c r="H11" s="112">
        <f t="shared" si="1"/>
        <v>623036.81999999995</v>
      </c>
    </row>
    <row r="12" spans="1:8" ht="15" customHeight="1">
      <c r="A12" s="176" t="s">
        <v>72</v>
      </c>
      <c r="B12" s="177"/>
      <c r="C12" s="177"/>
      <c r="D12" s="177"/>
      <c r="E12" s="178"/>
      <c r="F12" s="113">
        <v>585698.78</v>
      </c>
      <c r="G12" s="113">
        <v>34984.94</v>
      </c>
      <c r="H12" s="113">
        <f>SUM(F12:G12)</f>
        <v>620683.72</v>
      </c>
    </row>
    <row r="13" spans="1:8">
      <c r="A13" s="170" t="s">
        <v>73</v>
      </c>
      <c r="B13" s="171"/>
      <c r="C13" s="171"/>
      <c r="D13" s="171"/>
      <c r="E13" s="172"/>
      <c r="F13" s="113">
        <v>3503.1</v>
      </c>
      <c r="G13" s="113">
        <v>-1150</v>
      </c>
      <c r="H13" s="113">
        <f>SUM(F13:G13)</f>
        <v>2353.1</v>
      </c>
    </row>
    <row r="14" spans="1:8" ht="15" customHeight="1">
      <c r="A14" s="173" t="s">
        <v>2</v>
      </c>
      <c r="B14" s="174"/>
      <c r="C14" s="174"/>
      <c r="D14" s="174"/>
      <c r="E14" s="175"/>
      <c r="F14" s="112">
        <f t="shared" ref="F14:H14" si="2">F8-F11</f>
        <v>200.04000000003725</v>
      </c>
      <c r="G14" s="112">
        <f t="shared" si="2"/>
        <v>40241.149999999994</v>
      </c>
      <c r="H14" s="112">
        <f t="shared" si="2"/>
        <v>40441.190000000061</v>
      </c>
    </row>
    <row r="15" spans="1:8" ht="18">
      <c r="A15" s="5"/>
      <c r="B15" s="9"/>
      <c r="C15" s="9"/>
      <c r="D15" s="9"/>
      <c r="E15" s="9"/>
      <c r="F15" s="3"/>
      <c r="G15" s="3"/>
      <c r="H15" s="3"/>
    </row>
    <row r="16" spans="1:8" ht="18" customHeight="1">
      <c r="A16" s="162" t="s">
        <v>32</v>
      </c>
      <c r="B16" s="179"/>
      <c r="C16" s="179"/>
      <c r="D16" s="179"/>
      <c r="E16" s="179"/>
      <c r="F16" s="179"/>
      <c r="G16" s="179"/>
      <c r="H16" s="179"/>
    </row>
    <row r="17" spans="1:8" ht="18">
      <c r="A17" s="5"/>
      <c r="B17" s="9"/>
      <c r="C17" s="9"/>
      <c r="D17" s="9"/>
      <c r="E17" s="9"/>
      <c r="F17" s="3"/>
      <c r="G17" s="3"/>
      <c r="H17" s="3"/>
    </row>
    <row r="18" spans="1:8">
      <c r="A18" s="26"/>
      <c r="B18" s="27"/>
      <c r="C18" s="27"/>
      <c r="D18" s="28"/>
      <c r="E18" s="29"/>
      <c r="F18" s="4" t="s">
        <v>126</v>
      </c>
      <c r="G18" s="4" t="s">
        <v>115</v>
      </c>
      <c r="H18" s="4" t="s">
        <v>116</v>
      </c>
    </row>
    <row r="19" spans="1:8" ht="15.75" customHeight="1">
      <c r="A19" s="170" t="s">
        <v>74</v>
      </c>
      <c r="B19" s="180"/>
      <c r="C19" s="180"/>
      <c r="D19" s="180"/>
      <c r="E19" s="180"/>
      <c r="F19" s="113"/>
      <c r="G19" s="113"/>
      <c r="H19" s="114"/>
    </row>
    <row r="20" spans="1:8" ht="15" customHeight="1">
      <c r="A20" s="170" t="s">
        <v>75</v>
      </c>
      <c r="B20" s="180"/>
      <c r="C20" s="180"/>
      <c r="D20" s="180"/>
      <c r="E20" s="180"/>
      <c r="F20" s="113"/>
      <c r="G20" s="113"/>
      <c r="H20" s="114"/>
    </row>
    <row r="21" spans="1:8" ht="15" customHeight="1">
      <c r="A21" s="173" t="s">
        <v>4</v>
      </c>
      <c r="B21" s="181"/>
      <c r="C21" s="181"/>
      <c r="D21" s="181"/>
      <c r="E21" s="181"/>
      <c r="F21" s="112">
        <f t="shared" ref="F21:H21" si="3">F19-F20</f>
        <v>0</v>
      </c>
      <c r="G21" s="112">
        <f t="shared" si="3"/>
        <v>0</v>
      </c>
      <c r="H21" s="112">
        <f t="shared" si="3"/>
        <v>0</v>
      </c>
    </row>
    <row r="22" spans="1:8">
      <c r="A22" s="173" t="s">
        <v>5</v>
      </c>
      <c r="B22" s="181"/>
      <c r="C22" s="181"/>
      <c r="D22" s="181"/>
      <c r="E22" s="181"/>
      <c r="F22" s="112">
        <v>0</v>
      </c>
      <c r="G22" s="112">
        <v>0</v>
      </c>
      <c r="H22" s="112">
        <v>0</v>
      </c>
    </row>
    <row r="23" spans="1:8" ht="18" customHeight="1">
      <c r="A23" s="22"/>
      <c r="B23" s="9"/>
      <c r="C23" s="9"/>
      <c r="D23" s="9"/>
      <c r="E23" s="9"/>
      <c r="F23" s="3"/>
      <c r="G23" s="3"/>
      <c r="H23" s="3"/>
    </row>
    <row r="24" spans="1:8" ht="15.75">
      <c r="A24" s="162" t="s">
        <v>76</v>
      </c>
      <c r="B24" s="179"/>
      <c r="C24" s="179"/>
      <c r="D24" s="179"/>
      <c r="E24" s="179"/>
      <c r="F24" s="179"/>
      <c r="G24" s="179"/>
      <c r="H24" s="179"/>
    </row>
    <row r="25" spans="1:8" ht="15.75">
      <c r="A25" s="84"/>
      <c r="B25" s="85"/>
      <c r="C25" s="85"/>
      <c r="D25" s="85"/>
      <c r="E25" s="85"/>
      <c r="F25" s="85"/>
      <c r="G25" s="85"/>
      <c r="H25" s="85"/>
    </row>
    <row r="26" spans="1:8" ht="25.5" customHeight="1">
      <c r="A26" s="26"/>
      <c r="B26" s="27"/>
      <c r="C26" s="27"/>
      <c r="D26" s="28"/>
      <c r="E26" s="29"/>
      <c r="F26" s="4" t="s">
        <v>126</v>
      </c>
      <c r="G26" s="4" t="s">
        <v>115</v>
      </c>
      <c r="H26" s="4" t="s">
        <v>116</v>
      </c>
    </row>
    <row r="27" spans="1:8" ht="30" customHeight="1">
      <c r="A27" s="182" t="s">
        <v>67</v>
      </c>
      <c r="B27" s="183"/>
      <c r="C27" s="183"/>
      <c r="D27" s="183"/>
      <c r="E27" s="184"/>
      <c r="F27" s="115">
        <v>-200.04</v>
      </c>
      <c r="G27" s="115">
        <v>-40241.15</v>
      </c>
      <c r="H27" s="116">
        <f>SUM(F27:G27)</f>
        <v>-40441.19</v>
      </c>
    </row>
    <row r="28" spans="1:8">
      <c r="A28" s="173" t="s">
        <v>69</v>
      </c>
      <c r="B28" s="181"/>
      <c r="C28" s="181"/>
      <c r="D28" s="181"/>
      <c r="E28" s="181"/>
      <c r="F28" s="117">
        <v>0</v>
      </c>
      <c r="G28" s="117">
        <v>0</v>
      </c>
      <c r="H28" s="118">
        <f>SUM(F28:G28)</f>
        <v>0</v>
      </c>
    </row>
    <row r="29" spans="1:8" ht="45" customHeight="1">
      <c r="A29" s="164" t="s">
        <v>77</v>
      </c>
      <c r="B29" s="165"/>
      <c r="C29" s="165"/>
      <c r="D29" s="165"/>
      <c r="E29" s="166"/>
      <c r="F29" s="117">
        <v>0</v>
      </c>
      <c r="G29" s="117">
        <v>0</v>
      </c>
      <c r="H29" s="118">
        <v>0</v>
      </c>
    </row>
    <row r="30" spans="1:8" ht="15" customHeight="1">
      <c r="A30" s="86"/>
      <c r="B30" s="95"/>
      <c r="C30" s="95"/>
      <c r="D30" s="95"/>
      <c r="E30" s="95"/>
      <c r="F30" s="95"/>
      <c r="G30" s="95"/>
      <c r="H30" s="95"/>
    </row>
    <row r="31" spans="1:8" ht="15.75" customHeight="1">
      <c r="A31" s="185" t="s">
        <v>66</v>
      </c>
      <c r="B31" s="185"/>
      <c r="C31" s="185"/>
      <c r="D31" s="185"/>
      <c r="E31" s="185"/>
      <c r="F31" s="185"/>
      <c r="G31" s="185"/>
      <c r="H31" s="185"/>
    </row>
    <row r="32" spans="1:8" ht="29.25" customHeight="1">
      <c r="A32" s="87"/>
      <c r="B32" s="88"/>
      <c r="C32" s="88"/>
      <c r="D32" s="88"/>
      <c r="E32" s="88"/>
      <c r="F32" s="89"/>
      <c r="G32" s="89"/>
      <c r="H32" s="89"/>
    </row>
    <row r="33" spans="1:8" ht="25.5" customHeight="1">
      <c r="A33" s="90"/>
      <c r="B33" s="91"/>
      <c r="C33" s="91"/>
      <c r="D33" s="92"/>
      <c r="E33" s="93"/>
      <c r="F33" s="94" t="s">
        <v>126</v>
      </c>
      <c r="G33" s="94" t="s">
        <v>115</v>
      </c>
      <c r="H33" s="94" t="s">
        <v>116</v>
      </c>
    </row>
    <row r="34" spans="1:8">
      <c r="A34" s="182" t="s">
        <v>67</v>
      </c>
      <c r="B34" s="183"/>
      <c r="C34" s="183"/>
      <c r="D34" s="183"/>
      <c r="E34" s="184"/>
      <c r="F34" s="115">
        <v>-200.04</v>
      </c>
      <c r="G34" s="115">
        <v>-40241.15</v>
      </c>
      <c r="H34" s="116">
        <f>SUM(F34:G34)</f>
        <v>-40441.19</v>
      </c>
    </row>
    <row r="35" spans="1:8" ht="28.5" customHeight="1">
      <c r="A35" s="182" t="s">
        <v>3</v>
      </c>
      <c r="B35" s="183"/>
      <c r="C35" s="183"/>
      <c r="D35" s="183"/>
      <c r="E35" s="184"/>
      <c r="F35" s="115">
        <v>-200.04</v>
      </c>
      <c r="G35" s="115">
        <v>-40241.15</v>
      </c>
      <c r="H35" s="116">
        <f>SUM(F35:G35)</f>
        <v>-40441.19</v>
      </c>
    </row>
    <row r="36" spans="1:8" ht="15" customHeight="1">
      <c r="A36" s="182" t="s">
        <v>68</v>
      </c>
      <c r="B36" s="186"/>
      <c r="C36" s="186"/>
      <c r="D36" s="186"/>
      <c r="E36" s="187"/>
      <c r="F36" s="115">
        <v>200.04</v>
      </c>
      <c r="G36" s="115">
        <v>40241.15</v>
      </c>
      <c r="H36" s="116">
        <f>SUM(F36:G36)</f>
        <v>40441.19</v>
      </c>
    </row>
    <row r="37" spans="1:8" ht="14.25" customHeight="1">
      <c r="A37" s="173" t="s">
        <v>69</v>
      </c>
      <c r="B37" s="181"/>
      <c r="C37" s="181"/>
      <c r="D37" s="181"/>
      <c r="E37" s="181"/>
      <c r="F37" s="119">
        <v>0</v>
      </c>
      <c r="G37" s="119">
        <v>0</v>
      </c>
      <c r="H37" s="120">
        <v>0</v>
      </c>
    </row>
    <row r="38" spans="1:8" ht="15" customHeight="1"/>
    <row r="39" spans="1:8">
      <c r="A39" s="160"/>
      <c r="B39" s="161"/>
      <c r="C39" s="161"/>
      <c r="D39" s="161"/>
      <c r="E39" s="161"/>
      <c r="F39" s="161"/>
      <c r="G39" s="161"/>
      <c r="H39" s="161"/>
    </row>
    <row r="40" spans="1:8" ht="15" customHeight="1"/>
    <row r="41" spans="1:8">
      <c r="A41" s="159" t="s">
        <v>127</v>
      </c>
      <c r="B41" s="159"/>
      <c r="C41" s="159"/>
    </row>
    <row r="42" spans="1:8">
      <c r="A42" s="159" t="s">
        <v>128</v>
      </c>
      <c r="B42" s="159"/>
      <c r="C42" s="159"/>
    </row>
    <row r="43" spans="1:8">
      <c r="A43" s="159" t="s">
        <v>144</v>
      </c>
      <c r="B43" s="159"/>
      <c r="C43" s="159"/>
    </row>
  </sheetData>
  <mergeCells count="24">
    <mergeCell ref="A37:E37"/>
    <mergeCell ref="A22:E22"/>
    <mergeCell ref="A24:H24"/>
    <mergeCell ref="A28:E28"/>
    <mergeCell ref="A29:E29"/>
    <mergeCell ref="A31:H31"/>
    <mergeCell ref="A34:E34"/>
    <mergeCell ref="A36:E36"/>
    <mergeCell ref="A39:H39"/>
    <mergeCell ref="A1:H1"/>
    <mergeCell ref="A3:H3"/>
    <mergeCell ref="A8:E8"/>
    <mergeCell ref="A9:E9"/>
    <mergeCell ref="A10:E10"/>
    <mergeCell ref="A13:E13"/>
    <mergeCell ref="A14:E14"/>
    <mergeCell ref="A12:E12"/>
    <mergeCell ref="A5:H5"/>
    <mergeCell ref="A16:H16"/>
    <mergeCell ref="A19:E19"/>
    <mergeCell ref="A20:E20"/>
    <mergeCell ref="A21:E21"/>
    <mergeCell ref="A27:E27"/>
    <mergeCell ref="A35:E35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40" workbookViewId="0">
      <selection activeCell="I59" sqref="I59"/>
    </sheetView>
  </sheetViews>
  <sheetFormatPr defaultRowHeight="15"/>
  <cols>
    <col min="1" max="1" width="7.42578125" bestFit="1" customWidth="1"/>
    <col min="2" max="2" width="8.42578125" bestFit="1" customWidth="1"/>
    <col min="3" max="4" width="8.42578125" customWidth="1"/>
    <col min="5" max="5" width="5.42578125" bestFit="1" customWidth="1"/>
    <col min="6" max="6" width="33.5703125" customWidth="1"/>
    <col min="7" max="9" width="23.5703125" customWidth="1"/>
  </cols>
  <sheetData>
    <row r="1" spans="1:9" ht="42" customHeight="1">
      <c r="A1" s="162" t="s">
        <v>129</v>
      </c>
      <c r="B1" s="162"/>
      <c r="C1" s="162"/>
      <c r="D1" s="162"/>
      <c r="E1" s="162"/>
      <c r="F1" s="162"/>
      <c r="G1" s="162"/>
      <c r="H1" s="162"/>
      <c r="I1" s="162"/>
    </row>
    <row r="2" spans="1:9" ht="18" customHeight="1">
      <c r="A2" s="5"/>
      <c r="B2" s="5"/>
      <c r="C2" s="5"/>
      <c r="D2" s="5"/>
      <c r="E2" s="5"/>
      <c r="F2" s="5"/>
      <c r="G2" s="5"/>
      <c r="H2" s="5"/>
      <c r="I2" s="5"/>
    </row>
    <row r="3" spans="1:9" ht="15.75">
      <c r="A3" s="162" t="s">
        <v>23</v>
      </c>
      <c r="B3" s="162"/>
      <c r="C3" s="162"/>
      <c r="D3" s="162"/>
      <c r="E3" s="162"/>
      <c r="F3" s="162"/>
      <c r="G3" s="162"/>
      <c r="H3" s="163"/>
      <c r="I3" s="163"/>
    </row>
    <row r="4" spans="1:9" ht="18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>
      <c r="A5" s="162" t="s">
        <v>7</v>
      </c>
      <c r="B5" s="179"/>
      <c r="C5" s="179"/>
      <c r="D5" s="179"/>
      <c r="E5" s="179"/>
      <c r="F5" s="179"/>
      <c r="G5" s="179"/>
      <c r="H5" s="179"/>
      <c r="I5" s="179"/>
    </row>
    <row r="6" spans="1:9" ht="18">
      <c r="A6" s="5"/>
      <c r="B6" s="5"/>
      <c r="C6" s="5"/>
      <c r="D6" s="5"/>
      <c r="E6" s="5"/>
      <c r="F6" s="5"/>
      <c r="G6" s="5"/>
      <c r="H6" s="6"/>
      <c r="I6" s="6"/>
    </row>
    <row r="7" spans="1:9" ht="15.75">
      <c r="A7" s="162" t="s">
        <v>78</v>
      </c>
      <c r="B7" s="191"/>
      <c r="C7" s="191"/>
      <c r="D7" s="191"/>
      <c r="E7" s="191"/>
      <c r="F7" s="191"/>
      <c r="G7" s="191"/>
      <c r="H7" s="191"/>
      <c r="I7" s="191"/>
    </row>
    <row r="8" spans="1:9" ht="18">
      <c r="A8" s="5"/>
      <c r="B8" s="5"/>
      <c r="C8" s="5"/>
      <c r="D8" s="5"/>
      <c r="E8" s="5"/>
      <c r="F8" s="5"/>
      <c r="G8" s="5"/>
      <c r="H8" s="6"/>
      <c r="I8" s="6"/>
    </row>
    <row r="9" spans="1:9" ht="25.5">
      <c r="A9" s="21" t="s">
        <v>8</v>
      </c>
      <c r="B9" s="20" t="s">
        <v>9</v>
      </c>
      <c r="C9" s="20" t="s">
        <v>38</v>
      </c>
      <c r="D9" s="20" t="s">
        <v>39</v>
      </c>
      <c r="E9" s="20" t="s">
        <v>10</v>
      </c>
      <c r="F9" s="20" t="s">
        <v>6</v>
      </c>
      <c r="G9" s="21" t="s">
        <v>126</v>
      </c>
      <c r="H9" s="21" t="s">
        <v>115</v>
      </c>
      <c r="I9" s="21" t="s">
        <v>116</v>
      </c>
    </row>
    <row r="10" spans="1:9" ht="15.75" customHeight="1">
      <c r="A10" s="33">
        <v>6</v>
      </c>
      <c r="B10" s="33"/>
      <c r="C10" s="33"/>
      <c r="D10" s="33"/>
      <c r="E10" s="33"/>
      <c r="F10" s="33" t="s">
        <v>11</v>
      </c>
      <c r="G10" s="64">
        <f>SUM(G11+G14+G16+G18)</f>
        <v>589401.92000000004</v>
      </c>
      <c r="H10" s="64">
        <f>SUM(H11+H14+H16+H18)</f>
        <v>74076.09</v>
      </c>
      <c r="I10" s="64">
        <f>SUM(I11+I14+I16+I18)</f>
        <v>663478.01</v>
      </c>
    </row>
    <row r="11" spans="1:9" ht="25.5" customHeight="1">
      <c r="A11" s="34"/>
      <c r="B11" s="34">
        <v>63</v>
      </c>
      <c r="C11" s="34"/>
      <c r="D11" s="34"/>
      <c r="E11" s="34"/>
      <c r="F11" s="34" t="s">
        <v>33</v>
      </c>
      <c r="G11" s="65">
        <f>SUM(G12:G13)</f>
        <v>482023.18</v>
      </c>
      <c r="H11" s="65">
        <f>SUM(H12:H13)</f>
        <v>54933.95</v>
      </c>
      <c r="I11" s="65">
        <f>SUM(G11:H11)</f>
        <v>536957.13</v>
      </c>
    </row>
    <row r="12" spans="1:9">
      <c r="A12" s="12"/>
      <c r="B12" s="16"/>
      <c r="C12" s="16"/>
      <c r="D12" s="16"/>
      <c r="E12" s="19">
        <v>50</v>
      </c>
      <c r="F12" s="19" t="s">
        <v>133</v>
      </c>
      <c r="G12" s="111">
        <v>479353.18</v>
      </c>
      <c r="H12" s="111">
        <v>51276.53</v>
      </c>
      <c r="I12" s="111">
        <f t="shared" ref="I12:I15" si="0">SUM(G12:H12)</f>
        <v>530629.71</v>
      </c>
    </row>
    <row r="13" spans="1:9">
      <c r="A13" s="12"/>
      <c r="B13" s="16"/>
      <c r="C13" s="16"/>
      <c r="D13" s="16"/>
      <c r="E13" s="19">
        <v>52</v>
      </c>
      <c r="F13" s="19" t="s">
        <v>132</v>
      </c>
      <c r="G13" s="111">
        <v>2670</v>
      </c>
      <c r="H13" s="111">
        <v>3657.42</v>
      </c>
      <c r="I13" s="111">
        <f>SUM(G13:H13)</f>
        <v>6327.42</v>
      </c>
    </row>
    <row r="14" spans="1:9" ht="15" customHeight="1">
      <c r="A14" s="34"/>
      <c r="B14" s="34">
        <v>64</v>
      </c>
      <c r="C14" s="34"/>
      <c r="D14" s="34"/>
      <c r="E14" s="34"/>
      <c r="F14" s="34" t="s">
        <v>37</v>
      </c>
      <c r="G14" s="65">
        <f>SUM(G15)</f>
        <v>681</v>
      </c>
      <c r="H14" s="65">
        <f>SUM(H15)</f>
        <v>-1</v>
      </c>
      <c r="I14" s="65">
        <f t="shared" si="0"/>
        <v>680</v>
      </c>
    </row>
    <row r="15" spans="1:9">
      <c r="A15" s="12"/>
      <c r="B15" s="16"/>
      <c r="C15" s="16"/>
      <c r="D15" s="16"/>
      <c r="E15" s="19">
        <v>31</v>
      </c>
      <c r="F15" s="19" t="s">
        <v>37</v>
      </c>
      <c r="G15" s="67">
        <v>681</v>
      </c>
      <c r="H15" s="67">
        <v>-1</v>
      </c>
      <c r="I15" s="67">
        <f t="shared" si="0"/>
        <v>680</v>
      </c>
    </row>
    <row r="16" spans="1:9" ht="25.5" customHeight="1">
      <c r="A16" s="34"/>
      <c r="B16" s="34">
        <v>65</v>
      </c>
      <c r="C16" s="34"/>
      <c r="D16" s="34"/>
      <c r="E16" s="34"/>
      <c r="F16" s="34" t="s">
        <v>40</v>
      </c>
      <c r="G16" s="65">
        <f>SUM(G17)</f>
        <v>3127.28</v>
      </c>
      <c r="H16" s="65">
        <f>SUM(H17)</f>
        <v>-2489</v>
      </c>
      <c r="I16" s="65">
        <f>SUM(G16:H16)</f>
        <v>638.2800000000002</v>
      </c>
    </row>
    <row r="17" spans="1:9">
      <c r="A17" s="12"/>
      <c r="B17" s="16"/>
      <c r="C17" s="16"/>
      <c r="D17" s="16"/>
      <c r="E17" s="19">
        <v>43</v>
      </c>
      <c r="F17" s="19" t="s">
        <v>131</v>
      </c>
      <c r="G17" s="67">
        <v>3127.28</v>
      </c>
      <c r="H17" s="67">
        <v>-2489</v>
      </c>
      <c r="I17" s="67">
        <f t="shared" ref="I17:I20" si="1">SUM(G17:H17)</f>
        <v>638.2800000000002</v>
      </c>
    </row>
    <row r="18" spans="1:9" ht="25.5" customHeight="1">
      <c r="A18" s="50"/>
      <c r="B18" s="50">
        <v>67</v>
      </c>
      <c r="C18" s="50"/>
      <c r="D18" s="50"/>
      <c r="E18" s="51"/>
      <c r="F18" s="34" t="s">
        <v>34</v>
      </c>
      <c r="G18" s="65">
        <f>SUM(G20)</f>
        <v>103570.46</v>
      </c>
      <c r="H18" s="65">
        <f>SUM(H19:H20)</f>
        <v>21632.14</v>
      </c>
      <c r="I18" s="65">
        <f t="shared" si="1"/>
        <v>125202.6</v>
      </c>
    </row>
    <row r="19" spans="1:9">
      <c r="A19" s="17"/>
      <c r="B19" s="17"/>
      <c r="C19" s="17"/>
      <c r="D19" s="17"/>
      <c r="E19" s="37">
        <v>11</v>
      </c>
      <c r="F19" s="38" t="s">
        <v>12</v>
      </c>
      <c r="G19" s="67">
        <v>0</v>
      </c>
      <c r="H19" s="67">
        <v>0</v>
      </c>
      <c r="I19" s="67">
        <f>SUM(G19:H19)</f>
        <v>0</v>
      </c>
    </row>
    <row r="20" spans="1:9" ht="15" customHeight="1">
      <c r="A20" s="17"/>
      <c r="B20" s="17"/>
      <c r="C20" s="17"/>
      <c r="D20" s="37"/>
      <c r="E20" s="37">
        <v>50</v>
      </c>
      <c r="F20" s="38" t="s">
        <v>133</v>
      </c>
      <c r="G20" s="67">
        <v>103570.46</v>
      </c>
      <c r="H20" s="67">
        <v>21632.14</v>
      </c>
      <c r="I20" s="67">
        <f t="shared" si="1"/>
        <v>125202.6</v>
      </c>
    </row>
    <row r="21" spans="1:9">
      <c r="A21" s="35">
        <v>9</v>
      </c>
      <c r="B21" s="35"/>
      <c r="C21" s="35"/>
      <c r="D21" s="35"/>
      <c r="E21" s="35"/>
      <c r="F21" s="36" t="s">
        <v>41</v>
      </c>
      <c r="G21" s="81">
        <f t="shared" ref="G21:I21" si="2">SUM(G22)</f>
        <v>-200.04</v>
      </c>
      <c r="H21" s="64">
        <f t="shared" si="2"/>
        <v>-40241.15</v>
      </c>
      <c r="I21" s="64">
        <f t="shared" si="2"/>
        <v>-40441.19</v>
      </c>
    </row>
    <row r="22" spans="1:9">
      <c r="A22" s="52"/>
      <c r="B22" s="52">
        <v>92</v>
      </c>
      <c r="C22" s="52"/>
      <c r="D22" s="52"/>
      <c r="E22" s="52"/>
      <c r="F22" s="53" t="s">
        <v>42</v>
      </c>
      <c r="G22" s="82">
        <f>SUM(G23:G25)</f>
        <v>-200.04</v>
      </c>
      <c r="H22" s="65">
        <f>SUM(H23:H25)</f>
        <v>-40241.15</v>
      </c>
      <c r="I22" s="65">
        <f t="shared" ref="I22:I25" si="3">SUM(G22:H22)</f>
        <v>-40441.19</v>
      </c>
    </row>
    <row r="23" spans="1:9">
      <c r="A23" s="16"/>
      <c r="B23" s="16"/>
      <c r="C23" s="16"/>
      <c r="D23" s="16"/>
      <c r="E23" s="19">
        <v>93</v>
      </c>
      <c r="F23" s="38" t="s">
        <v>37</v>
      </c>
      <c r="G23" s="111">
        <v>34.47</v>
      </c>
      <c r="H23" s="67">
        <v>-23.94</v>
      </c>
      <c r="I23" s="67">
        <f t="shared" si="3"/>
        <v>10.529999999999998</v>
      </c>
    </row>
    <row r="24" spans="1:9">
      <c r="A24" s="16"/>
      <c r="B24" s="16"/>
      <c r="C24" s="16"/>
      <c r="D24" s="16"/>
      <c r="E24" s="19">
        <v>94</v>
      </c>
      <c r="F24" s="38" t="s">
        <v>45</v>
      </c>
      <c r="G24" s="111">
        <v>15.49</v>
      </c>
      <c r="H24" s="67">
        <v>-13.96</v>
      </c>
      <c r="I24" s="67">
        <f t="shared" si="3"/>
        <v>1.5299999999999994</v>
      </c>
    </row>
    <row r="25" spans="1:9">
      <c r="A25" s="16"/>
      <c r="B25" s="16"/>
      <c r="C25" s="16"/>
      <c r="D25" s="16"/>
      <c r="E25" s="19">
        <v>95</v>
      </c>
      <c r="F25" s="38" t="s">
        <v>133</v>
      </c>
      <c r="G25" s="111">
        <v>-250</v>
      </c>
      <c r="H25" s="67">
        <v>-40203.25</v>
      </c>
      <c r="I25" s="67">
        <f t="shared" si="3"/>
        <v>-40453.25</v>
      </c>
    </row>
    <row r="26" spans="1:9">
      <c r="A26" s="16"/>
      <c r="B26" s="16"/>
      <c r="C26" s="16"/>
      <c r="D26" s="16"/>
      <c r="E26" s="14"/>
      <c r="F26" s="14"/>
      <c r="G26" s="111"/>
      <c r="H26" s="67"/>
      <c r="I26" s="67"/>
    </row>
    <row r="27" spans="1:9">
      <c r="F27" s="100"/>
      <c r="G27" s="124"/>
      <c r="H27" s="55"/>
      <c r="I27" s="55"/>
    </row>
    <row r="28" spans="1:9">
      <c r="A28" s="98"/>
      <c r="B28" s="99"/>
      <c r="C28" s="99"/>
      <c r="D28" s="99"/>
      <c r="E28" s="99"/>
      <c r="F28" s="101" t="s">
        <v>117</v>
      </c>
      <c r="G28" s="125">
        <f>SUM(G21+G10)</f>
        <v>589201.88</v>
      </c>
      <c r="H28" s="103">
        <f>SUM(H10+H21)</f>
        <v>33834.939999999995</v>
      </c>
      <c r="I28" s="103">
        <f>SUM(I10+I21)</f>
        <v>623036.82000000007</v>
      </c>
    </row>
    <row r="30" spans="1:9" ht="15.75">
      <c r="A30" s="162" t="s">
        <v>79</v>
      </c>
      <c r="B30" s="191"/>
      <c r="C30" s="191"/>
      <c r="D30" s="191"/>
      <c r="E30" s="191"/>
      <c r="F30" s="191"/>
      <c r="G30" s="191"/>
      <c r="H30" s="191"/>
      <c r="I30" s="191"/>
    </row>
    <row r="31" spans="1:9" ht="18">
      <c r="A31" s="5"/>
      <c r="B31" s="5"/>
      <c r="C31" s="5"/>
      <c r="D31" s="5"/>
      <c r="E31" s="5"/>
      <c r="F31" s="5"/>
      <c r="G31" s="78"/>
      <c r="H31" s="6"/>
      <c r="I31" s="6"/>
    </row>
    <row r="32" spans="1:9" ht="25.5">
      <c r="A32" s="21" t="s">
        <v>8</v>
      </c>
      <c r="B32" s="20" t="s">
        <v>9</v>
      </c>
      <c r="C32" s="20" t="s">
        <v>38</v>
      </c>
      <c r="D32" s="20" t="s">
        <v>39</v>
      </c>
      <c r="E32" s="20" t="s">
        <v>10</v>
      </c>
      <c r="F32" s="20" t="s">
        <v>13</v>
      </c>
      <c r="G32" s="21" t="s">
        <v>126</v>
      </c>
      <c r="H32" s="21" t="s">
        <v>115</v>
      </c>
      <c r="I32" s="21" t="s">
        <v>116</v>
      </c>
    </row>
    <row r="33" spans="1:9" ht="15.75" customHeight="1">
      <c r="A33" s="33">
        <v>3</v>
      </c>
      <c r="B33" s="33"/>
      <c r="C33" s="33"/>
      <c r="D33" s="33"/>
      <c r="E33" s="33"/>
      <c r="F33" s="33" t="s">
        <v>14</v>
      </c>
      <c r="G33" s="81">
        <f>SUM(G34+G36+G43+G45+G48)</f>
        <v>585698.78</v>
      </c>
      <c r="H33" s="81">
        <f>SUM(H34+H36+H43+H45+H48)</f>
        <v>34984.94</v>
      </c>
      <c r="I33" s="81">
        <f>SUM(I34+I36+I43+I45+I48)</f>
        <v>620683.7200000002</v>
      </c>
    </row>
    <row r="34" spans="1:9" ht="15.75" customHeight="1">
      <c r="A34" s="34"/>
      <c r="B34" s="34">
        <v>31</v>
      </c>
      <c r="C34" s="34"/>
      <c r="D34" s="34"/>
      <c r="E34" s="34"/>
      <c r="F34" s="34" t="s">
        <v>15</v>
      </c>
      <c r="G34" s="82">
        <f>SUM(G35)</f>
        <v>429435.78</v>
      </c>
      <c r="H34" s="82">
        <f>SUM(H35)</f>
        <v>12279.95</v>
      </c>
      <c r="I34" s="82">
        <f>SUM(G34:H34)</f>
        <v>441715.73000000004</v>
      </c>
    </row>
    <row r="35" spans="1:9">
      <c r="A35" s="13"/>
      <c r="B35" s="13"/>
      <c r="C35" s="13"/>
      <c r="D35" s="13"/>
      <c r="E35" s="14">
        <v>50</v>
      </c>
      <c r="F35" s="14" t="s">
        <v>133</v>
      </c>
      <c r="G35" s="67">
        <v>429435.78</v>
      </c>
      <c r="H35" s="67">
        <v>12279.95</v>
      </c>
      <c r="I35" s="67">
        <f>SUM(G35:H35)</f>
        <v>441715.73000000004</v>
      </c>
    </row>
    <row r="36" spans="1:9">
      <c r="A36" s="50"/>
      <c r="B36" s="50">
        <v>32</v>
      </c>
      <c r="C36" s="50"/>
      <c r="D36" s="50"/>
      <c r="E36" s="51"/>
      <c r="F36" s="50" t="s">
        <v>26</v>
      </c>
      <c r="G36" s="82">
        <f>SUM(G37:G42)</f>
        <v>99205.900000000009</v>
      </c>
      <c r="H36" s="82">
        <f>SUM(H37:H42)</f>
        <v>1587.1</v>
      </c>
      <c r="I36" s="82">
        <f>SUM(G36:H36)</f>
        <v>100793.00000000001</v>
      </c>
    </row>
    <row r="37" spans="1:9">
      <c r="A37" s="13"/>
      <c r="B37" s="13"/>
      <c r="C37" s="13"/>
      <c r="D37" s="13"/>
      <c r="E37" s="14">
        <v>31</v>
      </c>
      <c r="F37" s="14" t="s">
        <v>30</v>
      </c>
      <c r="G37" s="67">
        <v>681</v>
      </c>
      <c r="H37" s="67">
        <v>-1</v>
      </c>
      <c r="I37" s="67">
        <f t="shared" ref="I37:I42" si="4">SUM(G37:H37)</f>
        <v>680</v>
      </c>
    </row>
    <row r="38" spans="1:9">
      <c r="A38" s="13"/>
      <c r="B38" s="13"/>
      <c r="C38" s="13"/>
      <c r="D38" s="13"/>
      <c r="E38" s="14">
        <v>43</v>
      </c>
      <c r="F38" s="14" t="s">
        <v>131</v>
      </c>
      <c r="G38" s="67">
        <v>3127.28</v>
      </c>
      <c r="H38" s="67">
        <v>-2489</v>
      </c>
      <c r="I38" s="67">
        <f t="shared" si="4"/>
        <v>638.2800000000002</v>
      </c>
    </row>
    <row r="39" spans="1:9">
      <c r="A39" s="13"/>
      <c r="B39" s="13"/>
      <c r="C39" s="13"/>
      <c r="D39" s="13"/>
      <c r="E39" s="14">
        <v>50</v>
      </c>
      <c r="F39" s="14" t="s">
        <v>133</v>
      </c>
      <c r="G39" s="67">
        <v>95347.66</v>
      </c>
      <c r="H39" s="67">
        <v>0</v>
      </c>
      <c r="I39" s="67">
        <f t="shared" si="4"/>
        <v>95347.66</v>
      </c>
    </row>
    <row r="40" spans="1:9">
      <c r="A40" s="13"/>
      <c r="B40" s="13"/>
      <c r="C40" s="13"/>
      <c r="D40" s="13"/>
      <c r="E40" s="14">
        <v>52</v>
      </c>
      <c r="F40" s="14" t="s">
        <v>134</v>
      </c>
      <c r="G40" s="67">
        <v>0</v>
      </c>
      <c r="H40" s="67">
        <v>4115</v>
      </c>
      <c r="I40" s="67">
        <f>SUM(G40:H40)</f>
        <v>4115</v>
      </c>
    </row>
    <row r="41" spans="1:9">
      <c r="A41" s="13"/>
      <c r="B41" s="13"/>
      <c r="C41" s="13"/>
      <c r="D41" s="13"/>
      <c r="E41" s="14">
        <v>93</v>
      </c>
      <c r="F41" s="14" t="s">
        <v>99</v>
      </c>
      <c r="G41" s="67">
        <v>34.47</v>
      </c>
      <c r="H41" s="67">
        <v>-23.94</v>
      </c>
      <c r="I41" s="67">
        <f t="shared" si="4"/>
        <v>10.529999999999998</v>
      </c>
    </row>
    <row r="42" spans="1:9">
      <c r="A42" s="13"/>
      <c r="B42" s="13"/>
      <c r="C42" s="13"/>
      <c r="D42" s="13"/>
      <c r="E42" s="14">
        <v>94</v>
      </c>
      <c r="F42" s="14" t="s">
        <v>135</v>
      </c>
      <c r="G42" s="67">
        <v>15.49</v>
      </c>
      <c r="H42" s="67">
        <v>-13.96</v>
      </c>
      <c r="I42" s="67">
        <f t="shared" si="4"/>
        <v>1.5299999999999994</v>
      </c>
    </row>
    <row r="43" spans="1:9">
      <c r="A43" s="50"/>
      <c r="B43" s="50">
        <v>34</v>
      </c>
      <c r="C43" s="50"/>
      <c r="D43" s="50"/>
      <c r="E43" s="51"/>
      <c r="F43" s="50" t="s">
        <v>43</v>
      </c>
      <c r="G43" s="65">
        <f>SUM(G44)</f>
        <v>270.51</v>
      </c>
      <c r="H43" s="65">
        <f>SUM(H44)</f>
        <v>-84.08</v>
      </c>
      <c r="I43" s="65">
        <f t="shared" ref="I43:I44" si="5">SUM(G43:H43)</f>
        <v>186.43</v>
      </c>
    </row>
    <row r="44" spans="1:9">
      <c r="A44" s="13"/>
      <c r="B44" s="13"/>
      <c r="C44" s="13"/>
      <c r="D44" s="13"/>
      <c r="E44" s="14">
        <v>50</v>
      </c>
      <c r="F44" s="14" t="s">
        <v>133</v>
      </c>
      <c r="G44" s="67">
        <v>270.51</v>
      </c>
      <c r="H44" s="67">
        <v>-84.08</v>
      </c>
      <c r="I44" s="67">
        <f t="shared" si="5"/>
        <v>186.43</v>
      </c>
    </row>
    <row r="45" spans="1:9" ht="25.5">
      <c r="A45" s="50"/>
      <c r="B45" s="50">
        <v>37</v>
      </c>
      <c r="C45" s="50"/>
      <c r="D45" s="50"/>
      <c r="E45" s="51"/>
      <c r="F45" s="54" t="s">
        <v>44</v>
      </c>
      <c r="G45" s="82">
        <f>SUM(G46:G47)</f>
        <v>56732.59</v>
      </c>
      <c r="H45" s="82">
        <f>SUM(H46:H47)</f>
        <v>21201.97</v>
      </c>
      <c r="I45" s="82">
        <f>SUM(I46:I47)</f>
        <v>77934.559999999998</v>
      </c>
    </row>
    <row r="46" spans="1:9">
      <c r="A46" s="13"/>
      <c r="B46" s="13"/>
      <c r="C46" s="13"/>
      <c r="D46" s="13"/>
      <c r="E46" s="14">
        <v>11</v>
      </c>
      <c r="F46" s="14" t="s">
        <v>12</v>
      </c>
      <c r="G46" s="111">
        <v>0</v>
      </c>
      <c r="H46" s="111">
        <v>0</v>
      </c>
      <c r="I46" s="111">
        <f>SUM(G46:H46)</f>
        <v>0</v>
      </c>
    </row>
    <row r="47" spans="1:9">
      <c r="A47" s="13"/>
      <c r="B47" s="13"/>
      <c r="C47" s="13"/>
      <c r="D47" s="13"/>
      <c r="E47" s="14">
        <v>50</v>
      </c>
      <c r="F47" s="14" t="s">
        <v>133</v>
      </c>
      <c r="G47" s="67">
        <v>56732.59</v>
      </c>
      <c r="H47" s="67">
        <v>21201.97</v>
      </c>
      <c r="I47" s="67">
        <f t="shared" ref="I47:I49" si="6">SUM(G47:H47)</f>
        <v>77934.559999999998</v>
      </c>
    </row>
    <row r="48" spans="1:9">
      <c r="A48" s="50"/>
      <c r="B48" s="50">
        <v>38</v>
      </c>
      <c r="C48" s="50"/>
      <c r="D48" s="50"/>
      <c r="E48" s="97"/>
      <c r="F48" s="50" t="s">
        <v>94</v>
      </c>
      <c r="G48" s="110">
        <f>SUM(G49)</f>
        <v>54</v>
      </c>
      <c r="H48" s="110">
        <f>SUM(H49)</f>
        <v>0</v>
      </c>
      <c r="I48" s="110">
        <f t="shared" si="6"/>
        <v>54</v>
      </c>
    </row>
    <row r="49" spans="1:9">
      <c r="A49" s="13"/>
      <c r="B49" s="13"/>
      <c r="C49" s="13"/>
      <c r="D49" s="13"/>
      <c r="E49" s="14">
        <v>50</v>
      </c>
      <c r="F49" s="14" t="s">
        <v>133</v>
      </c>
      <c r="G49" s="67">
        <v>54</v>
      </c>
      <c r="H49" s="67">
        <v>0</v>
      </c>
      <c r="I49" s="67">
        <f t="shared" si="6"/>
        <v>54</v>
      </c>
    </row>
    <row r="50" spans="1:9" ht="25.5">
      <c r="A50" s="35">
        <v>4</v>
      </c>
      <c r="B50" s="35"/>
      <c r="C50" s="35"/>
      <c r="D50" s="35"/>
      <c r="E50" s="35"/>
      <c r="F50" s="36" t="s">
        <v>16</v>
      </c>
      <c r="G50" s="64">
        <f>SUM(G51)</f>
        <v>3503.1</v>
      </c>
      <c r="H50" s="64">
        <f>SUM(H51)</f>
        <v>-1150</v>
      </c>
      <c r="I50" s="64">
        <f>SUM(G50:H50)</f>
        <v>2353.1</v>
      </c>
    </row>
    <row r="51" spans="1:9" ht="25.5">
      <c r="A51" s="34"/>
      <c r="B51" s="34">
        <v>42</v>
      </c>
      <c r="C51" s="34"/>
      <c r="D51" s="34"/>
      <c r="E51" s="34"/>
      <c r="F51" s="53" t="s">
        <v>35</v>
      </c>
      <c r="G51" s="65">
        <f>SUM(G52:G53)</f>
        <v>3503.1</v>
      </c>
      <c r="H51" s="65">
        <f>SUM(H52:H53)</f>
        <v>-1150</v>
      </c>
      <c r="I51" s="65">
        <f>SUM(G51:H51)</f>
        <v>2353.1</v>
      </c>
    </row>
    <row r="52" spans="1:9">
      <c r="A52" s="16"/>
      <c r="B52" s="16"/>
      <c r="C52" s="16"/>
      <c r="D52" s="16"/>
      <c r="E52" s="19">
        <v>50</v>
      </c>
      <c r="F52" s="38" t="s">
        <v>133</v>
      </c>
      <c r="G52" s="67">
        <v>833.1</v>
      </c>
      <c r="H52" s="67">
        <v>0</v>
      </c>
      <c r="I52" s="67">
        <f t="shared" ref="I52" si="7">SUM(G52:H52)</f>
        <v>833.1</v>
      </c>
    </row>
    <row r="53" spans="1:9">
      <c r="A53" s="16"/>
      <c r="B53" s="16"/>
      <c r="C53" s="16"/>
      <c r="D53" s="16"/>
      <c r="E53" s="19">
        <v>52</v>
      </c>
      <c r="F53" s="38" t="s">
        <v>132</v>
      </c>
      <c r="G53" s="67">
        <v>2670</v>
      </c>
      <c r="H53" s="67">
        <v>-1150</v>
      </c>
      <c r="I53" s="67"/>
    </row>
    <row r="54" spans="1:9">
      <c r="F54" s="55"/>
      <c r="G54" s="69"/>
      <c r="H54" s="69"/>
      <c r="I54" s="69"/>
    </row>
    <row r="55" spans="1:9">
      <c r="A55" s="188" t="s">
        <v>118</v>
      </c>
      <c r="B55" s="189"/>
      <c r="C55" s="189"/>
      <c r="D55" s="189"/>
      <c r="E55" s="189"/>
      <c r="F55" s="190"/>
      <c r="G55" s="137">
        <f>SUM(G33+G50)</f>
        <v>589201.88</v>
      </c>
      <c r="H55" s="137">
        <f>SUM(H33+H50)</f>
        <v>33834.94</v>
      </c>
      <c r="I55" s="137">
        <f>SUM(I33+I50)</f>
        <v>623036.82000000018</v>
      </c>
    </row>
  </sheetData>
  <mergeCells count="6">
    <mergeCell ref="A55:F55"/>
    <mergeCell ref="A7:I7"/>
    <mergeCell ref="A30:I30"/>
    <mergeCell ref="A1:I1"/>
    <mergeCell ref="A3:I3"/>
    <mergeCell ref="A5:I5"/>
  </mergeCells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D36" sqref="D36"/>
    </sheetView>
  </sheetViews>
  <sheetFormatPr defaultRowHeight="15"/>
  <cols>
    <col min="1" max="1" width="25.85546875" customWidth="1"/>
    <col min="2" max="4" width="25.28515625" customWidth="1"/>
    <col min="5" max="5" width="10.140625" bestFit="1" customWidth="1"/>
  </cols>
  <sheetData>
    <row r="1" spans="1:4" ht="46.5" customHeight="1">
      <c r="A1" s="192" t="s">
        <v>129</v>
      </c>
      <c r="B1" s="192"/>
      <c r="C1" s="192"/>
      <c r="D1" s="192"/>
    </row>
    <row r="2" spans="1:4" ht="11.25" customHeight="1">
      <c r="A2" s="5"/>
      <c r="B2" s="5"/>
      <c r="C2" s="5"/>
      <c r="D2" s="5"/>
    </row>
    <row r="3" spans="1:4">
      <c r="A3" s="192" t="s">
        <v>23</v>
      </c>
      <c r="B3" s="192"/>
      <c r="C3" s="192"/>
      <c r="D3" s="192"/>
    </row>
    <row r="4" spans="1:4" ht="11.25" customHeight="1">
      <c r="B4" s="133"/>
      <c r="C4" s="134"/>
      <c r="D4" s="134"/>
    </row>
    <row r="5" spans="1:4">
      <c r="A5" s="192" t="s">
        <v>7</v>
      </c>
      <c r="B5" s="192"/>
      <c r="C5" s="192"/>
      <c r="D5" s="192"/>
    </row>
    <row r="6" spans="1:4" ht="10.5" customHeight="1">
      <c r="A6" s="133"/>
      <c r="B6" s="133"/>
      <c r="C6" s="134"/>
      <c r="D6" s="134"/>
    </row>
    <row r="7" spans="1:4">
      <c r="A7" s="192" t="s">
        <v>80</v>
      </c>
      <c r="B7" s="192"/>
      <c r="C7" s="192"/>
      <c r="D7" s="192"/>
    </row>
    <row r="8" spans="1:4" ht="11.25" customHeight="1">
      <c r="A8" s="5"/>
      <c r="B8" s="5"/>
      <c r="C8" s="6"/>
      <c r="D8" s="6"/>
    </row>
    <row r="9" spans="1:4">
      <c r="A9" s="21" t="s">
        <v>81</v>
      </c>
      <c r="B9" s="21" t="s">
        <v>126</v>
      </c>
      <c r="C9" s="21" t="s">
        <v>115</v>
      </c>
      <c r="D9" s="21" t="s">
        <v>116</v>
      </c>
    </row>
    <row r="10" spans="1:4" ht="15" customHeight="1">
      <c r="A10" s="96" t="s">
        <v>0</v>
      </c>
      <c r="B10" s="109">
        <f>SUM(B11+B13+B15+B17)</f>
        <v>589401.92000000004</v>
      </c>
      <c r="C10" s="109">
        <f>SUM(C11+C13+C15+C17)</f>
        <v>74076.09</v>
      </c>
      <c r="D10" s="109">
        <f>SUM(D11+D13+D15+D17)</f>
        <v>663478.01000000013</v>
      </c>
    </row>
    <row r="11" spans="1:4" ht="15" customHeight="1">
      <c r="A11" s="105" t="s">
        <v>82</v>
      </c>
      <c r="B11" s="109">
        <f>SUM(B12)</f>
        <v>0</v>
      </c>
      <c r="C11" s="109">
        <f>SUM(C12)</f>
        <v>0</v>
      </c>
      <c r="D11" s="109">
        <f>SUM(D12)</f>
        <v>0</v>
      </c>
    </row>
    <row r="12" spans="1:4" ht="15" customHeight="1">
      <c r="A12" s="135" t="s">
        <v>114</v>
      </c>
      <c r="B12" s="136">
        <v>0</v>
      </c>
      <c r="C12" s="136">
        <v>0</v>
      </c>
      <c r="D12" s="136">
        <f>SUM(B12:C12)</f>
        <v>0</v>
      </c>
    </row>
    <row r="13" spans="1:4">
      <c r="A13" s="107" t="s">
        <v>100</v>
      </c>
      <c r="B13" s="73">
        <f>SUM(B14:B14)</f>
        <v>681</v>
      </c>
      <c r="C13" s="73">
        <f>SUM(C14)</f>
        <v>-1</v>
      </c>
      <c r="D13" s="73">
        <f>SUM(D14)</f>
        <v>680</v>
      </c>
    </row>
    <row r="14" spans="1:4">
      <c r="A14" s="106" t="s">
        <v>101</v>
      </c>
      <c r="B14" s="66">
        <v>681</v>
      </c>
      <c r="C14" s="66">
        <v>-1</v>
      </c>
      <c r="D14" s="66">
        <f>SUM(B14:C14)</f>
        <v>680</v>
      </c>
    </row>
    <row r="15" spans="1:4">
      <c r="A15" s="107" t="s">
        <v>84</v>
      </c>
      <c r="B15" s="73">
        <f>SUM(B16:B16)</f>
        <v>3127.28</v>
      </c>
      <c r="C15" s="73">
        <f>SUM(C16)</f>
        <v>-2489</v>
      </c>
      <c r="D15" s="73">
        <f>SUM(D16)</f>
        <v>638.2800000000002</v>
      </c>
    </row>
    <row r="16" spans="1:4">
      <c r="A16" s="106" t="s">
        <v>138</v>
      </c>
      <c r="B16" s="66">
        <v>3127.28</v>
      </c>
      <c r="C16" s="66">
        <v>-2489</v>
      </c>
      <c r="D16" s="66">
        <f>SUM(B16:C16)</f>
        <v>638.2800000000002</v>
      </c>
    </row>
    <row r="17" spans="1:6" ht="15" customHeight="1">
      <c r="A17" s="107" t="s">
        <v>102</v>
      </c>
      <c r="B17" s="73">
        <f>SUM(B18:B19)</f>
        <v>585593.64</v>
      </c>
      <c r="C17" s="73">
        <f>SUM(C18:C19)</f>
        <v>76566.09</v>
      </c>
      <c r="D17" s="73">
        <f>SUM(D18:D19)</f>
        <v>662159.7300000001</v>
      </c>
    </row>
    <row r="18" spans="1:6" ht="15" customHeight="1">
      <c r="A18" s="106" t="s">
        <v>136</v>
      </c>
      <c r="B18" s="66">
        <v>582923.64</v>
      </c>
      <c r="C18" s="66">
        <v>72908.67</v>
      </c>
      <c r="D18" s="66">
        <f>SUM(B18:C18)</f>
        <v>655832.31000000006</v>
      </c>
    </row>
    <row r="19" spans="1:6" ht="15" customHeight="1">
      <c r="A19" s="106" t="s">
        <v>137</v>
      </c>
      <c r="B19" s="66">
        <v>2670</v>
      </c>
      <c r="C19" s="66">
        <v>3657.42</v>
      </c>
      <c r="D19" s="66">
        <f>SUM(B19:C19)</f>
        <v>6327.42</v>
      </c>
    </row>
    <row r="20" spans="1:6">
      <c r="A20" s="138"/>
      <c r="B20" s="139"/>
      <c r="C20" s="139"/>
      <c r="D20" s="139"/>
    </row>
    <row r="21" spans="1:6">
      <c r="F21" s="55"/>
    </row>
    <row r="22" spans="1:6" ht="15.75">
      <c r="A22" s="162" t="s">
        <v>85</v>
      </c>
      <c r="B22" s="162"/>
      <c r="C22" s="162"/>
      <c r="D22" s="162"/>
    </row>
    <row r="23" spans="1:6" ht="18">
      <c r="A23" s="5"/>
      <c r="B23" s="5"/>
      <c r="C23" s="6"/>
      <c r="D23" s="6"/>
    </row>
    <row r="24" spans="1:6">
      <c r="A24" s="21" t="s">
        <v>81</v>
      </c>
      <c r="B24" s="21" t="s">
        <v>126</v>
      </c>
      <c r="C24" s="21" t="s">
        <v>115</v>
      </c>
      <c r="D24" s="21" t="s">
        <v>116</v>
      </c>
      <c r="F24" s="68"/>
    </row>
    <row r="25" spans="1:6" ht="15" customHeight="1">
      <c r="A25" s="96" t="s">
        <v>1</v>
      </c>
      <c r="B25" s="109">
        <f>SUM(B26+B28+B30+B32+B35)</f>
        <v>589201.88</v>
      </c>
      <c r="C25" s="109">
        <f>SUM(C26+C28+C30+C32+C35)</f>
        <v>33834.939999999995</v>
      </c>
      <c r="D25" s="109">
        <f>SUM(B25:C25)</f>
        <v>623036.81999999995</v>
      </c>
      <c r="E25" s="68"/>
    </row>
    <row r="26" spans="1:6" ht="15" customHeight="1">
      <c r="A26" s="105" t="s">
        <v>82</v>
      </c>
      <c r="B26" s="109">
        <f>SUM(B27:B27)</f>
        <v>0</v>
      </c>
      <c r="C26" s="73">
        <f>SUM(C27:C27)</f>
        <v>0</v>
      </c>
      <c r="D26" s="73">
        <f>SUM(D27:D27)</f>
        <v>0</v>
      </c>
    </row>
    <row r="27" spans="1:6">
      <c r="A27" s="106" t="s">
        <v>114</v>
      </c>
      <c r="B27" s="66">
        <v>0</v>
      </c>
      <c r="C27" s="66">
        <v>0</v>
      </c>
      <c r="D27" s="66">
        <f>SUM(B27:C27)</f>
        <v>0</v>
      </c>
    </row>
    <row r="28" spans="1:6">
      <c r="A28" s="108" t="s">
        <v>100</v>
      </c>
      <c r="B28" s="73">
        <f>SUM(B29)</f>
        <v>681</v>
      </c>
      <c r="C28" s="73">
        <f>SUM(C29)</f>
        <v>-1</v>
      </c>
      <c r="D28" s="73">
        <f>SUM(D29)</f>
        <v>680</v>
      </c>
    </row>
    <row r="29" spans="1:6">
      <c r="A29" s="106" t="s">
        <v>101</v>
      </c>
      <c r="B29" s="66">
        <v>681</v>
      </c>
      <c r="C29" s="66">
        <v>-1</v>
      </c>
      <c r="D29" s="66">
        <f>SUM(B29:C29)</f>
        <v>680</v>
      </c>
    </row>
    <row r="30" spans="1:6">
      <c r="A30" s="107" t="s">
        <v>103</v>
      </c>
      <c r="B30" s="73">
        <f>SUM(B31:B31)</f>
        <v>3127.28</v>
      </c>
      <c r="C30" s="73">
        <f>SUM(C31)</f>
        <v>-2489</v>
      </c>
      <c r="D30" s="73">
        <f>SUM(D31)</f>
        <v>638.2800000000002</v>
      </c>
    </row>
    <row r="31" spans="1:6">
      <c r="A31" s="106" t="s">
        <v>139</v>
      </c>
      <c r="B31" s="66">
        <v>3127.28</v>
      </c>
      <c r="C31" s="66">
        <v>-2489</v>
      </c>
      <c r="D31" s="66">
        <f>SUM(B31:C31)</f>
        <v>638.2800000000002</v>
      </c>
    </row>
    <row r="32" spans="1:6">
      <c r="A32" s="107" t="s">
        <v>102</v>
      </c>
      <c r="B32" s="73">
        <f>SUM(B33:B34)</f>
        <v>585343.64</v>
      </c>
      <c r="C32" s="73">
        <f>SUM(C33:C34)</f>
        <v>36362.839999999997</v>
      </c>
      <c r="D32" s="73">
        <f>SUM(D33:D34)</f>
        <v>621706.48</v>
      </c>
    </row>
    <row r="33" spans="1:5" ht="15" customHeight="1">
      <c r="A33" s="106" t="s">
        <v>136</v>
      </c>
      <c r="B33" s="66">
        <v>582673.64</v>
      </c>
      <c r="C33" s="66">
        <v>33397.839999999997</v>
      </c>
      <c r="D33" s="66">
        <f>SUM(B33:C33)</f>
        <v>616071.48</v>
      </c>
    </row>
    <row r="34" spans="1:5" ht="15" customHeight="1">
      <c r="A34" s="106" t="s">
        <v>137</v>
      </c>
      <c r="B34" s="66">
        <v>2670</v>
      </c>
      <c r="C34" s="66">
        <v>2965</v>
      </c>
      <c r="D34" s="66">
        <f>SUM(B34:C34)</f>
        <v>5635</v>
      </c>
    </row>
    <row r="35" spans="1:5">
      <c r="A35" s="121" t="s">
        <v>104</v>
      </c>
      <c r="B35" s="73">
        <f>SUM(B36:B38)</f>
        <v>49.96</v>
      </c>
      <c r="C35" s="73">
        <f>SUM(C36:C38)</f>
        <v>-37.900000000000006</v>
      </c>
      <c r="D35" s="74">
        <f>SUM(D36:D38)</f>
        <v>12.059999999999997</v>
      </c>
    </row>
    <row r="36" spans="1:5">
      <c r="A36" s="122" t="s">
        <v>106</v>
      </c>
      <c r="B36" s="123">
        <v>34.47</v>
      </c>
      <c r="C36" s="123">
        <v>-23.94</v>
      </c>
      <c r="D36" s="123">
        <f>SUM(B36:C36)</f>
        <v>10.529999999999998</v>
      </c>
    </row>
    <row r="37" spans="1:5">
      <c r="A37" s="122" t="s">
        <v>105</v>
      </c>
      <c r="B37" s="123">
        <v>15.49</v>
      </c>
      <c r="C37" s="123">
        <v>-13.96</v>
      </c>
      <c r="D37" s="123">
        <f>SUM(B37:C37)</f>
        <v>1.5299999999999994</v>
      </c>
      <c r="E37" s="68"/>
    </row>
    <row r="38" spans="1:5">
      <c r="A38" s="122"/>
      <c r="B38" s="123"/>
      <c r="C38" s="123"/>
      <c r="D38" s="123"/>
      <c r="E38" s="68"/>
    </row>
    <row r="40" spans="1:5">
      <c r="B40" s="68"/>
      <c r="D40" t="s">
        <v>119</v>
      </c>
    </row>
  </sheetData>
  <mergeCells count="5">
    <mergeCell ref="A1:D1"/>
    <mergeCell ref="A3:D3"/>
    <mergeCell ref="A5:D5"/>
    <mergeCell ref="A7:D7"/>
    <mergeCell ref="A22:D22"/>
  </mergeCells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19" sqref="C19"/>
    </sheetView>
  </sheetViews>
  <sheetFormatPr defaultRowHeight="15"/>
  <cols>
    <col min="1" max="1" width="37.7109375" customWidth="1"/>
    <col min="2" max="4" width="25.28515625" customWidth="1"/>
  </cols>
  <sheetData>
    <row r="1" spans="1:4" ht="42" customHeight="1">
      <c r="A1" s="162" t="s">
        <v>129</v>
      </c>
      <c r="B1" s="162"/>
      <c r="C1" s="162"/>
      <c r="D1" s="162"/>
    </row>
    <row r="2" spans="1:4" ht="18" customHeight="1">
      <c r="A2" s="5"/>
      <c r="B2" s="5"/>
      <c r="C2" s="5"/>
      <c r="D2" s="5"/>
    </row>
    <row r="3" spans="1:4" ht="15.75">
      <c r="A3" s="162" t="s">
        <v>23</v>
      </c>
      <c r="B3" s="162"/>
      <c r="C3" s="163"/>
      <c r="D3" s="163"/>
    </row>
    <row r="4" spans="1:4" ht="18">
      <c r="A4" s="5"/>
      <c r="B4" s="5"/>
      <c r="C4" s="6"/>
      <c r="D4" s="6"/>
    </row>
    <row r="5" spans="1:4" ht="18" customHeight="1">
      <c r="A5" s="162" t="s">
        <v>7</v>
      </c>
      <c r="B5" s="179"/>
      <c r="C5" s="179"/>
      <c r="D5" s="179"/>
    </row>
    <row r="6" spans="1:4" ht="18">
      <c r="A6" s="5"/>
      <c r="B6" s="5"/>
      <c r="C6" s="6"/>
      <c r="D6" s="6"/>
    </row>
    <row r="7" spans="1:4" ht="15.75">
      <c r="A7" s="162" t="s">
        <v>17</v>
      </c>
      <c r="B7" s="191"/>
      <c r="C7" s="191"/>
      <c r="D7" s="191"/>
    </row>
    <row r="8" spans="1:4" ht="18">
      <c r="A8" s="5"/>
      <c r="B8" s="5"/>
      <c r="C8" s="6"/>
      <c r="D8" s="6"/>
    </row>
    <row r="9" spans="1:4">
      <c r="A9" s="21" t="s">
        <v>18</v>
      </c>
      <c r="B9" s="21" t="s">
        <v>126</v>
      </c>
      <c r="C9" s="21" t="s">
        <v>115</v>
      </c>
      <c r="D9" s="21" t="s">
        <v>116</v>
      </c>
    </row>
    <row r="10" spans="1:4" ht="15.75" customHeight="1">
      <c r="A10" s="12" t="s">
        <v>19</v>
      </c>
      <c r="B10" s="76">
        <f>SUM(B11)</f>
        <v>589201.88</v>
      </c>
      <c r="C10" s="76">
        <f>SUM(C11)</f>
        <v>33834.94</v>
      </c>
      <c r="D10" s="76">
        <f>SUM(B10:C10)</f>
        <v>623036.82000000007</v>
      </c>
    </row>
    <row r="11" spans="1:4" ht="15.75" customHeight="1">
      <c r="A11" s="12" t="s">
        <v>60</v>
      </c>
      <c r="B11" s="73">
        <f>SUM(B12+B14)</f>
        <v>589201.88</v>
      </c>
      <c r="C11" s="73">
        <f>SUM(C12+C14)</f>
        <v>33834.94</v>
      </c>
      <c r="D11" s="73">
        <f>SUM(B11:C11)</f>
        <v>623036.82000000007</v>
      </c>
    </row>
    <row r="12" spans="1:4">
      <c r="A12" s="79" t="s">
        <v>61</v>
      </c>
      <c r="B12" s="73">
        <f>SUM(B13)</f>
        <v>581974.11</v>
      </c>
      <c r="C12" s="73">
        <f>SUM(C13)</f>
        <v>31039.68</v>
      </c>
      <c r="D12" s="73">
        <f>SUM(D13)</f>
        <v>613013.79</v>
      </c>
    </row>
    <row r="13" spans="1:4">
      <c r="A13" s="17" t="s">
        <v>62</v>
      </c>
      <c r="B13" s="66">
        <v>581974.11</v>
      </c>
      <c r="C13" s="66">
        <v>31039.68</v>
      </c>
      <c r="D13" s="66">
        <f>SUM(B13:C13)</f>
        <v>613013.79</v>
      </c>
    </row>
    <row r="14" spans="1:4">
      <c r="A14" s="12" t="s">
        <v>63</v>
      </c>
      <c r="B14" s="73">
        <f>SUM(B15)</f>
        <v>7227.77</v>
      </c>
      <c r="C14" s="73">
        <f>SUM(C15)</f>
        <v>2795.26</v>
      </c>
      <c r="D14" s="73">
        <f>SUM(B14:C14)</f>
        <v>10023.030000000001</v>
      </c>
    </row>
    <row r="15" spans="1:4">
      <c r="A15" s="19" t="s">
        <v>63</v>
      </c>
      <c r="B15" s="66">
        <v>7227.77</v>
      </c>
      <c r="C15" s="66">
        <v>2795.26</v>
      </c>
      <c r="D15" s="66">
        <f>SUM(B15:C15)</f>
        <v>10023.030000000001</v>
      </c>
    </row>
    <row r="16" spans="1:4">
      <c r="B16" s="68"/>
      <c r="C16" s="68"/>
      <c r="D16" s="68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E7" sqref="E7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>
      <c r="A1" s="162" t="s">
        <v>130</v>
      </c>
      <c r="B1" s="162"/>
      <c r="C1" s="162"/>
      <c r="D1" s="162"/>
      <c r="E1" s="162"/>
      <c r="F1" s="162"/>
      <c r="G1" s="162"/>
    </row>
    <row r="2" spans="1:7" ht="18" customHeight="1">
      <c r="A2" s="5"/>
      <c r="B2" s="5"/>
      <c r="C2" s="5"/>
      <c r="D2" s="5"/>
      <c r="E2" s="5"/>
      <c r="F2" s="5"/>
      <c r="G2" s="5"/>
    </row>
    <row r="3" spans="1:7" ht="15.75">
      <c r="A3" s="162" t="s">
        <v>23</v>
      </c>
      <c r="B3" s="162"/>
      <c r="C3" s="162"/>
      <c r="D3" s="162"/>
      <c r="E3" s="162"/>
      <c r="F3" s="163"/>
      <c r="G3" s="163"/>
    </row>
    <row r="4" spans="1:7" ht="18">
      <c r="A4" s="5"/>
      <c r="B4" s="5"/>
      <c r="C4" s="5"/>
      <c r="D4" s="5"/>
      <c r="E4" s="5"/>
      <c r="F4" s="6"/>
      <c r="G4" s="6"/>
    </row>
    <row r="5" spans="1:7" ht="18" customHeight="1">
      <c r="A5" s="162" t="s">
        <v>88</v>
      </c>
      <c r="B5" s="179"/>
      <c r="C5" s="179"/>
      <c r="D5" s="179"/>
      <c r="E5" s="179"/>
      <c r="F5" s="179"/>
      <c r="G5" s="179"/>
    </row>
    <row r="6" spans="1:7" ht="18">
      <c r="A6" s="5"/>
      <c r="B6" s="5"/>
      <c r="C6" s="5"/>
      <c r="D6" s="5"/>
      <c r="E6" s="5"/>
      <c r="F6" s="6"/>
      <c r="G6" s="6"/>
    </row>
    <row r="7" spans="1:7">
      <c r="A7" s="21" t="s">
        <v>8</v>
      </c>
      <c r="B7" s="20" t="s">
        <v>9</v>
      </c>
      <c r="C7" s="20" t="s">
        <v>10</v>
      </c>
      <c r="D7" s="20" t="s">
        <v>36</v>
      </c>
      <c r="E7" s="21" t="s">
        <v>126</v>
      </c>
      <c r="F7" s="21" t="s">
        <v>115</v>
      </c>
      <c r="G7" s="21" t="s">
        <v>116</v>
      </c>
    </row>
    <row r="8" spans="1:7" ht="25.5">
      <c r="A8" s="12">
        <v>8</v>
      </c>
      <c r="B8" s="12"/>
      <c r="C8" s="12"/>
      <c r="D8" s="12" t="s">
        <v>20</v>
      </c>
      <c r="E8" s="10"/>
      <c r="F8" s="10"/>
      <c r="G8" s="10"/>
    </row>
    <row r="9" spans="1:7">
      <c r="A9" s="12"/>
      <c r="B9" s="16">
        <v>84</v>
      </c>
      <c r="C9" s="16"/>
      <c r="D9" s="16" t="s">
        <v>27</v>
      </c>
      <c r="E9" s="10"/>
      <c r="F9" s="10"/>
      <c r="G9" s="10"/>
    </row>
    <row r="10" spans="1:7" ht="25.5">
      <c r="A10" s="13"/>
      <c r="B10" s="13"/>
      <c r="C10" s="14">
        <v>81</v>
      </c>
      <c r="D10" s="18" t="s">
        <v>28</v>
      </c>
      <c r="E10" s="10"/>
      <c r="F10" s="10"/>
      <c r="G10" s="10"/>
    </row>
    <row r="11" spans="1:7" ht="25.5">
      <c r="A11" s="15">
        <v>5</v>
      </c>
      <c r="B11" s="15"/>
      <c r="C11" s="15"/>
      <c r="D11" s="23" t="s">
        <v>21</v>
      </c>
      <c r="E11" s="10"/>
      <c r="F11" s="10"/>
      <c r="G11" s="10"/>
    </row>
    <row r="12" spans="1:7" ht="25.5">
      <c r="A12" s="16"/>
      <c r="B12" s="16">
        <v>54</v>
      </c>
      <c r="C12" s="16"/>
      <c r="D12" s="24" t="s">
        <v>29</v>
      </c>
      <c r="E12" s="10"/>
      <c r="F12" s="10"/>
      <c r="G12" s="11"/>
    </row>
    <row r="13" spans="1:7">
      <c r="A13" s="16"/>
      <c r="B13" s="16"/>
      <c r="C13" s="14">
        <v>11</v>
      </c>
      <c r="D13" s="14" t="s">
        <v>12</v>
      </c>
      <c r="E13" s="10"/>
      <c r="F13" s="10"/>
      <c r="G13" s="11"/>
    </row>
    <row r="14" spans="1:7">
      <c r="A14" s="16"/>
      <c r="B14" s="16"/>
      <c r="C14" s="14">
        <v>31</v>
      </c>
      <c r="D14" s="14" t="s">
        <v>30</v>
      </c>
      <c r="E14" s="10"/>
      <c r="F14" s="10"/>
      <c r="G14" s="11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B7" sqref="B7"/>
    </sheetView>
  </sheetViews>
  <sheetFormatPr defaultRowHeight="15"/>
  <cols>
    <col min="1" max="1" width="25" customWidth="1"/>
    <col min="2" max="4" width="25.28515625" customWidth="1"/>
  </cols>
  <sheetData>
    <row r="1" spans="1:4" ht="46.5" customHeight="1">
      <c r="A1" s="162" t="s">
        <v>130</v>
      </c>
      <c r="B1" s="162"/>
      <c r="C1" s="162"/>
      <c r="D1" s="162"/>
    </row>
    <row r="2" spans="1:4" ht="18">
      <c r="A2" s="5"/>
      <c r="B2" s="5"/>
      <c r="C2" s="5"/>
      <c r="D2" s="5"/>
    </row>
    <row r="3" spans="1:4" ht="15.75">
      <c r="A3" s="162" t="s">
        <v>23</v>
      </c>
      <c r="B3" s="162"/>
      <c r="C3" s="162"/>
      <c r="D3" s="162"/>
    </row>
    <row r="4" spans="1:4" ht="18">
      <c r="A4" s="5"/>
      <c r="B4" s="5"/>
      <c r="C4" s="6"/>
      <c r="D4" s="6"/>
    </row>
    <row r="5" spans="1:4" ht="15.75">
      <c r="A5" s="162" t="s">
        <v>89</v>
      </c>
      <c r="B5" s="162"/>
      <c r="C5" s="162"/>
      <c r="D5" s="162"/>
    </row>
    <row r="6" spans="1:4" ht="18">
      <c r="A6" s="5"/>
      <c r="B6" s="5"/>
      <c r="C6" s="6"/>
      <c r="D6" s="6"/>
    </row>
    <row r="7" spans="1:4">
      <c r="A7" s="20" t="s">
        <v>81</v>
      </c>
      <c r="B7" s="21" t="s">
        <v>126</v>
      </c>
      <c r="C7" s="21" t="s">
        <v>115</v>
      </c>
      <c r="D7" s="21" t="s">
        <v>116</v>
      </c>
    </row>
    <row r="8" spans="1:4" ht="15" customHeight="1">
      <c r="A8" s="12" t="s">
        <v>90</v>
      </c>
      <c r="B8" s="10"/>
      <c r="C8" s="10"/>
      <c r="D8" s="10"/>
    </row>
    <row r="9" spans="1:4" ht="34.5" customHeight="1">
      <c r="A9" s="12" t="s">
        <v>91</v>
      </c>
      <c r="B9" s="10"/>
      <c r="C9" s="10"/>
      <c r="D9" s="10"/>
    </row>
    <row r="10" spans="1:4" ht="25.5" customHeight="1">
      <c r="A10" s="18" t="s">
        <v>92</v>
      </c>
      <c r="B10" s="10"/>
      <c r="C10" s="10"/>
      <c r="D10" s="10"/>
    </row>
    <row r="11" spans="1:4">
      <c r="A11" s="18"/>
      <c r="B11" s="10"/>
      <c r="C11" s="10"/>
      <c r="D11" s="10"/>
    </row>
    <row r="12" spans="1:4" ht="15" customHeight="1">
      <c r="A12" s="12" t="s">
        <v>93</v>
      </c>
      <c r="B12" s="10"/>
      <c r="C12" s="10"/>
      <c r="D12" s="10"/>
    </row>
    <row r="13" spans="1:4" ht="15" customHeight="1">
      <c r="A13" s="23" t="s">
        <v>82</v>
      </c>
      <c r="B13" s="10"/>
      <c r="C13" s="10"/>
      <c r="D13" s="10"/>
    </row>
    <row r="14" spans="1:4">
      <c r="A14" s="14" t="s">
        <v>83</v>
      </c>
      <c r="B14" s="10"/>
      <c r="C14" s="10"/>
      <c r="D14" s="11"/>
    </row>
    <row r="15" spans="1:4" ht="15" customHeight="1">
      <c r="A15" s="23" t="s">
        <v>86</v>
      </c>
      <c r="B15" s="10"/>
      <c r="C15" s="10"/>
      <c r="D15" s="11"/>
    </row>
    <row r="16" spans="1:4">
      <c r="A16" s="14" t="s">
        <v>87</v>
      </c>
      <c r="B16" s="10"/>
      <c r="C16" s="10"/>
      <c r="D16" s="11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40" workbookViewId="0">
      <selection activeCell="G55" sqref="G55"/>
    </sheetView>
  </sheetViews>
  <sheetFormatPr defaultRowHeight="15"/>
  <cols>
    <col min="1" max="2" width="8.42578125" bestFit="1" customWidth="1"/>
    <col min="3" max="3" width="10.140625" customWidth="1"/>
    <col min="4" max="4" width="37.85546875" customWidth="1"/>
    <col min="5" max="7" width="25.28515625" customWidth="1"/>
    <col min="9" max="9" width="11.7109375" bestFit="1" customWidth="1"/>
  </cols>
  <sheetData>
    <row r="1" spans="1:9" ht="42" customHeight="1">
      <c r="A1" s="162" t="s">
        <v>130</v>
      </c>
      <c r="B1" s="162"/>
      <c r="C1" s="162"/>
      <c r="D1" s="162"/>
      <c r="E1" s="162"/>
      <c r="F1" s="162"/>
      <c r="G1" s="162"/>
    </row>
    <row r="2" spans="1:9" ht="18">
      <c r="A2" s="5"/>
      <c r="B2" s="5"/>
      <c r="C2" s="5"/>
      <c r="D2" s="5"/>
      <c r="E2" s="5"/>
      <c r="F2" s="6"/>
      <c r="G2" s="6"/>
    </row>
    <row r="3" spans="1:9" ht="18" customHeight="1">
      <c r="A3" s="162" t="s">
        <v>22</v>
      </c>
      <c r="B3" s="179"/>
      <c r="C3" s="179"/>
      <c r="D3" s="179"/>
      <c r="E3" s="179"/>
      <c r="F3" s="179"/>
      <c r="G3" s="179"/>
    </row>
    <row r="4" spans="1:9" ht="18">
      <c r="A4" s="5"/>
      <c r="B4" s="5"/>
      <c r="C4" s="5"/>
      <c r="D4" s="5"/>
      <c r="E4" s="78"/>
      <c r="F4" s="6"/>
      <c r="G4" s="6"/>
    </row>
    <row r="5" spans="1:9">
      <c r="A5" s="202" t="s">
        <v>24</v>
      </c>
      <c r="B5" s="203"/>
      <c r="C5" s="204"/>
      <c r="D5" s="20" t="s">
        <v>25</v>
      </c>
      <c r="E5" s="21" t="s">
        <v>126</v>
      </c>
      <c r="F5" s="21" t="s">
        <v>115</v>
      </c>
      <c r="G5" s="21" t="s">
        <v>116</v>
      </c>
      <c r="H5" s="80"/>
      <c r="I5" s="83"/>
    </row>
    <row r="6" spans="1:9">
      <c r="A6" s="128" t="s">
        <v>109</v>
      </c>
      <c r="B6" s="132">
        <v>8787</v>
      </c>
      <c r="C6" s="129"/>
      <c r="D6" s="47" t="s">
        <v>110</v>
      </c>
      <c r="E6" s="130"/>
      <c r="F6" s="130"/>
      <c r="G6" s="130"/>
      <c r="I6" s="83"/>
    </row>
    <row r="7" spans="1:9">
      <c r="A7" s="199" t="s">
        <v>108</v>
      </c>
      <c r="B7" s="213"/>
      <c r="C7" s="214"/>
      <c r="D7" s="48" t="s">
        <v>113</v>
      </c>
      <c r="E7" s="131">
        <f>SUM(E9:E13)</f>
        <v>589201.88</v>
      </c>
      <c r="F7" s="131">
        <f>SUM(F8:F13)</f>
        <v>33834.939999999995</v>
      </c>
      <c r="G7" s="131">
        <f t="shared" ref="G7" si="0">SUM(E7:F7)</f>
        <v>623036.81999999995</v>
      </c>
      <c r="I7" s="83"/>
    </row>
    <row r="8" spans="1:9">
      <c r="A8" s="208">
        <v>11</v>
      </c>
      <c r="B8" s="186"/>
      <c r="C8" s="187"/>
      <c r="D8" s="150" t="s">
        <v>12</v>
      </c>
      <c r="E8" s="151">
        <v>0</v>
      </c>
      <c r="F8" s="151"/>
      <c r="G8" s="151">
        <f t="shared" ref="G8:G12" si="1">SUM(E8:F8)</f>
        <v>0</v>
      </c>
      <c r="I8" s="83"/>
    </row>
    <row r="9" spans="1:9">
      <c r="A9" s="149">
        <v>31</v>
      </c>
      <c r="B9" s="126"/>
      <c r="C9" s="127"/>
      <c r="D9" s="150" t="s">
        <v>107</v>
      </c>
      <c r="E9" s="151">
        <v>715.47</v>
      </c>
      <c r="F9" s="151">
        <v>-24.94</v>
      </c>
      <c r="G9" s="151">
        <f t="shared" si="1"/>
        <v>690.53</v>
      </c>
      <c r="I9" s="83"/>
    </row>
    <row r="10" spans="1:9">
      <c r="A10" s="149">
        <v>43</v>
      </c>
      <c r="B10" s="126"/>
      <c r="C10" s="127"/>
      <c r="D10" s="150" t="s">
        <v>131</v>
      </c>
      <c r="E10" s="151">
        <v>3142.77</v>
      </c>
      <c r="F10" s="151">
        <v>-2502.96</v>
      </c>
      <c r="G10" s="151">
        <f t="shared" si="1"/>
        <v>639.80999999999995</v>
      </c>
      <c r="I10" s="83"/>
    </row>
    <row r="11" spans="1:9">
      <c r="A11" s="149">
        <v>50</v>
      </c>
      <c r="B11" s="126"/>
      <c r="C11" s="127"/>
      <c r="D11" s="150" t="s">
        <v>133</v>
      </c>
      <c r="E11" s="151">
        <v>582673.64</v>
      </c>
      <c r="F11" s="151">
        <v>33397.839999999997</v>
      </c>
      <c r="G11" s="151">
        <f t="shared" si="1"/>
        <v>616071.48</v>
      </c>
      <c r="I11" s="83"/>
    </row>
    <row r="12" spans="1:9">
      <c r="A12" s="149">
        <v>52</v>
      </c>
      <c r="B12" s="126"/>
      <c r="C12" s="127"/>
      <c r="D12" s="150" t="s">
        <v>132</v>
      </c>
      <c r="E12" s="151">
        <v>2670</v>
      </c>
      <c r="F12" s="151">
        <v>2965</v>
      </c>
      <c r="G12" s="151">
        <f t="shared" si="1"/>
        <v>5635</v>
      </c>
      <c r="I12" s="83"/>
    </row>
    <row r="13" spans="1:9">
      <c r="A13" s="152"/>
      <c r="B13" s="126"/>
      <c r="C13" s="127"/>
      <c r="D13" s="25"/>
      <c r="E13" s="142"/>
      <c r="F13" s="142"/>
      <c r="G13" s="142"/>
      <c r="I13" s="83"/>
    </row>
    <row r="14" spans="1:9" ht="24" customHeight="1">
      <c r="A14" s="202" t="s">
        <v>24</v>
      </c>
      <c r="B14" s="211"/>
      <c r="C14" s="212"/>
      <c r="D14" s="20" t="s">
        <v>25</v>
      </c>
      <c r="E14" s="21" t="s">
        <v>126</v>
      </c>
      <c r="F14" s="21" t="s">
        <v>115</v>
      </c>
      <c r="G14" s="21" t="s">
        <v>116</v>
      </c>
      <c r="I14" s="83"/>
    </row>
    <row r="15" spans="1:9" ht="24" customHeight="1">
      <c r="A15" s="196" t="s">
        <v>46</v>
      </c>
      <c r="B15" s="197"/>
      <c r="C15" s="198"/>
      <c r="D15" s="47" t="s">
        <v>47</v>
      </c>
      <c r="E15" s="70">
        <f>SUM(E16+E22)</f>
        <v>573280.24</v>
      </c>
      <c r="F15" s="70">
        <f>SUM(F16+F22)</f>
        <v>12195.87</v>
      </c>
      <c r="G15" s="70">
        <f>SUM(G16+G22)</f>
        <v>585476.1100000001</v>
      </c>
    </row>
    <row r="16" spans="1:9">
      <c r="A16" s="199" t="s">
        <v>48</v>
      </c>
      <c r="B16" s="200"/>
      <c r="C16" s="201"/>
      <c r="D16" s="48" t="s">
        <v>111</v>
      </c>
      <c r="E16" s="71">
        <f>SUM(E17)</f>
        <v>103570.46</v>
      </c>
      <c r="F16" s="71">
        <f t="shared" ref="F16:G16" si="2">SUM(F17)</f>
        <v>-84.08</v>
      </c>
      <c r="G16" s="71">
        <f t="shared" si="2"/>
        <v>103486.38</v>
      </c>
    </row>
    <row r="17" spans="1:9" ht="15" customHeight="1">
      <c r="A17" s="205" t="s">
        <v>124</v>
      </c>
      <c r="B17" s="206"/>
      <c r="C17" s="207"/>
      <c r="D17" s="49" t="s">
        <v>140</v>
      </c>
      <c r="E17" s="72">
        <f>SUM(E18)</f>
        <v>103570.46</v>
      </c>
      <c r="F17" s="72">
        <f>SUM(F18)</f>
        <v>-84.08</v>
      </c>
      <c r="G17" s="72">
        <f>SUM(E17:F17)</f>
        <v>103486.38</v>
      </c>
      <c r="I17" s="68"/>
    </row>
    <row r="18" spans="1:9">
      <c r="A18" s="208">
        <v>3</v>
      </c>
      <c r="B18" s="209"/>
      <c r="C18" s="210"/>
      <c r="D18" s="56" t="s">
        <v>14</v>
      </c>
      <c r="E18" s="73">
        <f>SUM(E19+E20+E21)</f>
        <v>103570.46</v>
      </c>
      <c r="F18" s="73">
        <f>SUM(F19+F21+F20)</f>
        <v>-84.08</v>
      </c>
      <c r="G18" s="73">
        <f>SUM(G19+G20+G21)</f>
        <v>101698.67000000001</v>
      </c>
    </row>
    <row r="19" spans="1:9">
      <c r="A19" s="193">
        <v>32</v>
      </c>
      <c r="B19" s="194"/>
      <c r="C19" s="195"/>
      <c r="D19" s="25" t="s">
        <v>26</v>
      </c>
      <c r="E19" s="66">
        <v>48323.91</v>
      </c>
      <c r="F19" s="66">
        <v>0</v>
      </c>
      <c r="G19" s="66">
        <v>46536.200000000004</v>
      </c>
      <c r="I19" s="68"/>
    </row>
    <row r="20" spans="1:9">
      <c r="A20" s="39">
        <v>34</v>
      </c>
      <c r="B20" s="40"/>
      <c r="C20" s="41"/>
      <c r="D20" s="25" t="s">
        <v>43</v>
      </c>
      <c r="E20" s="66">
        <v>270.51</v>
      </c>
      <c r="F20" s="66">
        <v>-84.08</v>
      </c>
      <c r="G20" s="66">
        <f t="shared" ref="G20:G24" si="3">SUM(E20:F20)</f>
        <v>186.43</v>
      </c>
    </row>
    <row r="21" spans="1:9" ht="25.5">
      <c r="A21" s="39">
        <v>37</v>
      </c>
      <c r="B21" s="40"/>
      <c r="C21" s="41"/>
      <c r="D21" s="25" t="s">
        <v>59</v>
      </c>
      <c r="E21" s="66">
        <v>54976.04</v>
      </c>
      <c r="F21" s="66">
        <v>0</v>
      </c>
      <c r="G21" s="66">
        <f t="shared" si="3"/>
        <v>54976.04</v>
      </c>
    </row>
    <row r="22" spans="1:9" ht="25.5">
      <c r="A22" s="199" t="s">
        <v>49</v>
      </c>
      <c r="B22" s="200"/>
      <c r="C22" s="201"/>
      <c r="D22" s="48" t="s">
        <v>55</v>
      </c>
      <c r="E22" s="71">
        <f t="shared" ref="E22:E23" si="4">SUM(E23)</f>
        <v>469709.78</v>
      </c>
      <c r="F22" s="71">
        <f>SUM(F23)</f>
        <v>12279.95</v>
      </c>
      <c r="G22" s="71">
        <f t="shared" si="3"/>
        <v>481989.73000000004</v>
      </c>
    </row>
    <row r="23" spans="1:9" ht="15" customHeight="1">
      <c r="A23" s="223" t="s">
        <v>124</v>
      </c>
      <c r="B23" s="224"/>
      <c r="C23" s="225"/>
      <c r="D23" s="49" t="s">
        <v>64</v>
      </c>
      <c r="E23" s="72">
        <f t="shared" si="4"/>
        <v>469709.78</v>
      </c>
      <c r="F23" s="72">
        <f>SUM(F24)</f>
        <v>12279.95</v>
      </c>
      <c r="G23" s="72">
        <f t="shared" si="3"/>
        <v>481989.73000000004</v>
      </c>
      <c r="I23" s="68"/>
    </row>
    <row r="24" spans="1:9" ht="15" customHeight="1">
      <c r="A24" s="226">
        <v>3</v>
      </c>
      <c r="B24" s="227"/>
      <c r="C24" s="228"/>
      <c r="D24" s="56" t="s">
        <v>14</v>
      </c>
      <c r="E24" s="73">
        <f>SUM(E25+E26)</f>
        <v>469709.78</v>
      </c>
      <c r="F24" s="73">
        <f>SUM(F25+F26)</f>
        <v>12279.95</v>
      </c>
      <c r="G24" s="73">
        <f t="shared" si="3"/>
        <v>481989.73000000004</v>
      </c>
    </row>
    <row r="25" spans="1:9" ht="15" customHeight="1">
      <c r="A25" s="45">
        <v>31</v>
      </c>
      <c r="B25" s="140"/>
      <c r="C25" s="141"/>
      <c r="D25" s="25" t="s">
        <v>15</v>
      </c>
      <c r="E25" s="66">
        <v>429435.78</v>
      </c>
      <c r="F25" s="66">
        <v>12279.95</v>
      </c>
      <c r="G25" s="66">
        <f t="shared" ref="G25:G34" si="5">SUM(E25:F25)</f>
        <v>441715.73000000004</v>
      </c>
    </row>
    <row r="26" spans="1:9" ht="15" customHeight="1">
      <c r="A26" s="46">
        <v>32</v>
      </c>
      <c r="B26" s="43"/>
      <c r="C26" s="44"/>
      <c r="D26" s="25" t="s">
        <v>26</v>
      </c>
      <c r="E26" s="66">
        <v>40274</v>
      </c>
      <c r="F26" s="66">
        <v>0</v>
      </c>
      <c r="G26" s="66">
        <f t="shared" si="5"/>
        <v>40274</v>
      </c>
    </row>
    <row r="27" spans="1:9" ht="25.5">
      <c r="A27" s="196" t="s">
        <v>50</v>
      </c>
      <c r="B27" s="197"/>
      <c r="C27" s="198"/>
      <c r="D27" s="47" t="s">
        <v>51</v>
      </c>
      <c r="E27" s="70">
        <f>SUM(E28+E50)</f>
        <v>15921.64</v>
      </c>
      <c r="F27" s="70">
        <f>SUM(F28+F50)</f>
        <v>21639.07</v>
      </c>
      <c r="G27" s="70">
        <f t="shared" si="5"/>
        <v>37560.71</v>
      </c>
    </row>
    <row r="28" spans="1:9">
      <c r="A28" s="199" t="s">
        <v>52</v>
      </c>
      <c r="B28" s="200"/>
      <c r="C28" s="201"/>
      <c r="D28" s="48" t="s">
        <v>112</v>
      </c>
      <c r="E28" s="71">
        <f>SUM(E29+E33+E36+E39+E42)</f>
        <v>12418.539999999999</v>
      </c>
      <c r="F28" s="71">
        <f>SUM(F29+F33+F36+F39+F42+F47)</f>
        <v>22789.07</v>
      </c>
      <c r="G28" s="71">
        <f t="shared" si="5"/>
        <v>35207.61</v>
      </c>
      <c r="I28" s="68"/>
    </row>
    <row r="29" spans="1:9">
      <c r="A29" s="205" t="s">
        <v>58</v>
      </c>
      <c r="B29" s="206"/>
      <c r="C29" s="207"/>
      <c r="D29" s="49" t="s">
        <v>30</v>
      </c>
      <c r="E29" s="75">
        <f>SUM(E30)</f>
        <v>681</v>
      </c>
      <c r="F29" s="75">
        <f>SUM(F30)</f>
        <v>-1</v>
      </c>
      <c r="G29" s="75">
        <f t="shared" si="5"/>
        <v>680</v>
      </c>
    </row>
    <row r="30" spans="1:9">
      <c r="A30" s="62">
        <v>3</v>
      </c>
      <c r="B30" s="63"/>
      <c r="C30" s="56"/>
      <c r="D30" s="56" t="s">
        <v>14</v>
      </c>
      <c r="E30" s="73">
        <f t="shared" ref="E30:F30" si="6">SUM(E31)</f>
        <v>681</v>
      </c>
      <c r="F30" s="73">
        <f t="shared" si="6"/>
        <v>-1</v>
      </c>
      <c r="G30" s="73">
        <f t="shared" si="5"/>
        <v>680</v>
      </c>
    </row>
    <row r="31" spans="1:9">
      <c r="A31" s="39">
        <v>32</v>
      </c>
      <c r="B31" s="42"/>
      <c r="C31" s="25"/>
      <c r="D31" s="25" t="s">
        <v>26</v>
      </c>
      <c r="E31" s="66">
        <v>681</v>
      </c>
      <c r="F31" s="66">
        <v>-1</v>
      </c>
      <c r="G31" s="66">
        <f t="shared" si="5"/>
        <v>680</v>
      </c>
    </row>
    <row r="32" spans="1:9">
      <c r="A32" s="39">
        <v>38</v>
      </c>
      <c r="B32" s="42"/>
      <c r="C32" s="25"/>
      <c r="D32" s="25" t="s">
        <v>94</v>
      </c>
      <c r="E32" s="66">
        <v>0</v>
      </c>
      <c r="F32" s="66">
        <v>0</v>
      </c>
      <c r="G32" s="66">
        <f t="shared" si="5"/>
        <v>0</v>
      </c>
    </row>
    <row r="33" spans="1:9">
      <c r="A33" s="215" t="s">
        <v>97</v>
      </c>
      <c r="B33" s="229"/>
      <c r="C33" s="230"/>
      <c r="D33" s="49" t="s">
        <v>98</v>
      </c>
      <c r="E33" s="72">
        <f t="shared" ref="E33:F34" si="7">SUM(E34)</f>
        <v>34.47</v>
      </c>
      <c r="F33" s="72">
        <f t="shared" si="7"/>
        <v>-23.94</v>
      </c>
      <c r="G33" s="72">
        <f t="shared" si="5"/>
        <v>10.529999999999998</v>
      </c>
    </row>
    <row r="34" spans="1:9">
      <c r="A34" s="62">
        <v>3</v>
      </c>
      <c r="B34" s="63"/>
      <c r="C34" s="56"/>
      <c r="D34" s="56" t="s">
        <v>14</v>
      </c>
      <c r="E34" s="73">
        <f t="shared" si="7"/>
        <v>34.47</v>
      </c>
      <c r="F34" s="73">
        <f t="shared" si="7"/>
        <v>-23.94</v>
      </c>
      <c r="G34" s="73">
        <f t="shared" si="5"/>
        <v>10.529999999999998</v>
      </c>
    </row>
    <row r="35" spans="1:9">
      <c r="A35" s="39">
        <v>32</v>
      </c>
      <c r="B35" s="42"/>
      <c r="C35" s="25"/>
      <c r="D35" s="25" t="s">
        <v>26</v>
      </c>
      <c r="E35" s="66">
        <v>34.47</v>
      </c>
      <c r="F35" s="66">
        <v>-23.94</v>
      </c>
      <c r="G35" s="66">
        <f>SUM(E35:F35)</f>
        <v>10.529999999999998</v>
      </c>
    </row>
    <row r="36" spans="1:9">
      <c r="A36" s="205" t="s">
        <v>141</v>
      </c>
      <c r="B36" s="206"/>
      <c r="C36" s="207"/>
      <c r="D36" s="49" t="s">
        <v>131</v>
      </c>
      <c r="E36" s="72">
        <f>SUM(E37)</f>
        <v>3127.28</v>
      </c>
      <c r="F36" s="72">
        <f t="shared" ref="F36:F37" si="8">SUM(F37)</f>
        <v>-2489</v>
      </c>
      <c r="G36" s="72">
        <f t="shared" ref="G36:G41" si="9">SUM(E36:F36)</f>
        <v>638.2800000000002</v>
      </c>
    </row>
    <row r="37" spans="1:9">
      <c r="A37" s="62">
        <v>3</v>
      </c>
      <c r="B37" s="63"/>
      <c r="C37" s="56"/>
      <c r="D37" s="56" t="s">
        <v>14</v>
      </c>
      <c r="E37" s="73">
        <f>SUM(E38)</f>
        <v>3127.28</v>
      </c>
      <c r="F37" s="73">
        <f t="shared" si="8"/>
        <v>-2489</v>
      </c>
      <c r="G37" s="73">
        <f t="shared" si="9"/>
        <v>638.2800000000002</v>
      </c>
    </row>
    <row r="38" spans="1:9">
      <c r="A38" s="39">
        <v>32</v>
      </c>
      <c r="B38" s="42"/>
      <c r="C38" s="25"/>
      <c r="D38" s="25" t="s">
        <v>26</v>
      </c>
      <c r="E38" s="66">
        <v>3127.28</v>
      </c>
      <c r="F38" s="66">
        <v>-2489</v>
      </c>
      <c r="G38" s="66">
        <f t="shared" si="9"/>
        <v>638.2800000000002</v>
      </c>
    </row>
    <row r="39" spans="1:9" ht="15" customHeight="1">
      <c r="A39" s="215" t="s">
        <v>95</v>
      </c>
      <c r="B39" s="229"/>
      <c r="C39" s="230"/>
      <c r="D39" s="49" t="s">
        <v>142</v>
      </c>
      <c r="E39" s="77">
        <f t="shared" ref="E39:E40" si="10">SUM(E40)</f>
        <v>15.49</v>
      </c>
      <c r="F39" s="77">
        <f>SUM(F40)</f>
        <v>-13.96</v>
      </c>
      <c r="G39" s="77">
        <f t="shared" si="9"/>
        <v>1.5299999999999994</v>
      </c>
    </row>
    <row r="40" spans="1:9">
      <c r="A40" s="62">
        <v>3</v>
      </c>
      <c r="B40" s="63"/>
      <c r="C40" s="56"/>
      <c r="D40" s="56" t="s">
        <v>14</v>
      </c>
      <c r="E40" s="73">
        <f t="shared" si="10"/>
        <v>15.49</v>
      </c>
      <c r="F40" s="73">
        <f>SUM(F41)</f>
        <v>-13.96</v>
      </c>
      <c r="G40" s="73">
        <f t="shared" si="9"/>
        <v>1.5299999999999994</v>
      </c>
    </row>
    <row r="41" spans="1:9">
      <c r="A41" s="39">
        <v>32</v>
      </c>
      <c r="B41" s="42"/>
      <c r="C41" s="25"/>
      <c r="D41" s="25" t="s">
        <v>26</v>
      </c>
      <c r="E41" s="66">
        <v>15.49</v>
      </c>
      <c r="F41" s="66">
        <v>-13.96</v>
      </c>
      <c r="G41" s="66">
        <f t="shared" si="9"/>
        <v>1.5299999999999994</v>
      </c>
    </row>
    <row r="42" spans="1:9">
      <c r="A42" s="205" t="s">
        <v>124</v>
      </c>
      <c r="B42" s="206"/>
      <c r="C42" s="207"/>
      <c r="D42" s="49" t="s">
        <v>140</v>
      </c>
      <c r="E42" s="72">
        <f>SUM(E43)</f>
        <v>8560.2999999999993</v>
      </c>
      <c r="F42" s="72">
        <f>SUM(F43)</f>
        <v>21201.97</v>
      </c>
      <c r="G42" s="72">
        <f>SUM(G43)</f>
        <v>29762.27</v>
      </c>
    </row>
    <row r="43" spans="1:9">
      <c r="A43" s="62">
        <v>3</v>
      </c>
      <c r="B43" s="63"/>
      <c r="C43" s="56"/>
      <c r="D43" s="56" t="s">
        <v>14</v>
      </c>
      <c r="E43" s="73">
        <f>SUM(E44+E45+E46)</f>
        <v>8560.2999999999993</v>
      </c>
      <c r="F43" s="73">
        <f>SUM(F44+F45+F46)</f>
        <v>21201.97</v>
      </c>
      <c r="G43" s="73">
        <f>SUM(G44+G45+G46)</f>
        <v>29762.27</v>
      </c>
      <c r="I43" s="68"/>
    </row>
    <row r="44" spans="1:9">
      <c r="A44" s="39">
        <v>32</v>
      </c>
      <c r="B44" s="42"/>
      <c r="C44" s="25"/>
      <c r="D44" s="25" t="s">
        <v>26</v>
      </c>
      <c r="E44" s="66">
        <v>6749.75</v>
      </c>
      <c r="F44" s="66">
        <v>0</v>
      </c>
      <c r="G44" s="66">
        <f>SUM(E44:F44)</f>
        <v>6749.75</v>
      </c>
    </row>
    <row r="45" spans="1:9" ht="25.5">
      <c r="A45" s="39">
        <v>37</v>
      </c>
      <c r="B45" s="40"/>
      <c r="C45" s="41"/>
      <c r="D45" s="25" t="s">
        <v>44</v>
      </c>
      <c r="E45" s="66">
        <v>1756.55</v>
      </c>
      <c r="F45" s="66">
        <v>21201.97</v>
      </c>
      <c r="G45" s="66">
        <f t="shared" ref="G45:G53" si="11">SUM(E45:F45)</f>
        <v>22958.52</v>
      </c>
    </row>
    <row r="46" spans="1:9">
      <c r="A46" s="39">
        <v>38</v>
      </c>
      <c r="B46" s="40"/>
      <c r="C46" s="41"/>
      <c r="D46" s="13" t="s">
        <v>94</v>
      </c>
      <c r="E46" s="66">
        <v>54</v>
      </c>
      <c r="F46" s="66">
        <v>0</v>
      </c>
      <c r="G46" s="66">
        <f t="shared" si="11"/>
        <v>54</v>
      </c>
    </row>
    <row r="47" spans="1:9">
      <c r="A47" s="215" t="s">
        <v>143</v>
      </c>
      <c r="B47" s="216"/>
      <c r="C47" s="217"/>
      <c r="D47" s="156" t="s">
        <v>132</v>
      </c>
      <c r="E47" s="77">
        <f>SUM(E48)</f>
        <v>0</v>
      </c>
      <c r="F47" s="77">
        <f>SUM(F48)</f>
        <v>4115</v>
      </c>
      <c r="G47" s="77">
        <f>SUM(E47:F47)</f>
        <v>4115</v>
      </c>
    </row>
    <row r="48" spans="1:9">
      <c r="A48" s="154">
        <v>3</v>
      </c>
      <c r="B48" s="57"/>
      <c r="C48" s="58"/>
      <c r="D48" s="155" t="s">
        <v>14</v>
      </c>
      <c r="E48" s="73">
        <f>SUM(E49)</f>
        <v>0</v>
      </c>
      <c r="F48" s="73">
        <f>SUM(F49)</f>
        <v>4115</v>
      </c>
      <c r="G48" s="73">
        <f>SUM(E48:F48)</f>
        <v>4115</v>
      </c>
    </row>
    <row r="49" spans="1:7">
      <c r="A49" s="145">
        <v>32</v>
      </c>
      <c r="B49" s="146"/>
      <c r="C49" s="147"/>
      <c r="D49" s="153" t="s">
        <v>26</v>
      </c>
      <c r="E49" s="66">
        <v>0</v>
      </c>
      <c r="F49" s="66">
        <v>4115</v>
      </c>
      <c r="G49" s="66">
        <f>SUM(E49:F49)</f>
        <v>4115</v>
      </c>
    </row>
    <row r="50" spans="1:7" ht="15.75" customHeight="1">
      <c r="A50" s="199" t="s">
        <v>53</v>
      </c>
      <c r="B50" s="200"/>
      <c r="C50" s="201"/>
      <c r="D50" s="48" t="s">
        <v>54</v>
      </c>
      <c r="E50" s="71">
        <f>SUM(E51+E54)</f>
        <v>3503.1</v>
      </c>
      <c r="F50" s="71">
        <f>SUM(F51+F54)</f>
        <v>-1150</v>
      </c>
      <c r="G50" s="71">
        <f t="shared" si="11"/>
        <v>2353.1</v>
      </c>
    </row>
    <row r="51" spans="1:7" ht="15.75" customHeight="1">
      <c r="A51" s="205" t="s">
        <v>124</v>
      </c>
      <c r="B51" s="206"/>
      <c r="C51" s="207"/>
      <c r="D51" s="49" t="s">
        <v>64</v>
      </c>
      <c r="E51" s="72">
        <f t="shared" ref="E51" si="12">SUM(E52)</f>
        <v>833.1</v>
      </c>
      <c r="F51" s="72">
        <f>SUM(F52)</f>
        <v>0</v>
      </c>
      <c r="G51" s="72">
        <f t="shared" si="11"/>
        <v>833.1</v>
      </c>
    </row>
    <row r="52" spans="1:7" ht="15.75" customHeight="1">
      <c r="A52" s="59">
        <v>4</v>
      </c>
      <c r="B52" s="60"/>
      <c r="C52" s="61"/>
      <c r="D52" s="56" t="s">
        <v>57</v>
      </c>
      <c r="E52" s="73">
        <f>SUM(E53)</f>
        <v>833.1</v>
      </c>
      <c r="F52" s="73">
        <f>SUM(F53)</f>
        <v>0</v>
      </c>
      <c r="G52" s="73">
        <f t="shared" si="11"/>
        <v>833.1</v>
      </c>
    </row>
    <row r="53" spans="1:7" ht="15.75" customHeight="1">
      <c r="A53" s="39">
        <v>42</v>
      </c>
      <c r="B53" s="40"/>
      <c r="C53" s="41"/>
      <c r="D53" s="25" t="s">
        <v>56</v>
      </c>
      <c r="E53" s="66">
        <v>833.1</v>
      </c>
      <c r="F53" s="66">
        <v>0</v>
      </c>
      <c r="G53" s="66">
        <f t="shared" si="11"/>
        <v>833.1</v>
      </c>
    </row>
    <row r="54" spans="1:7" ht="15.75" customHeight="1">
      <c r="A54" s="215" t="s">
        <v>143</v>
      </c>
      <c r="B54" s="216"/>
      <c r="C54" s="217"/>
      <c r="D54" s="148" t="s">
        <v>132</v>
      </c>
      <c r="E54" s="77">
        <f>SUM(E55)</f>
        <v>2670</v>
      </c>
      <c r="F54" s="77">
        <f>SUM(F55)</f>
        <v>-1150</v>
      </c>
      <c r="G54" s="77">
        <f>SUM(E54:F54)</f>
        <v>1520</v>
      </c>
    </row>
    <row r="55" spans="1:7" ht="15.75" customHeight="1">
      <c r="A55" s="218">
        <v>4</v>
      </c>
      <c r="B55" s="219"/>
      <c r="C55" s="220"/>
      <c r="D55" s="158" t="s">
        <v>57</v>
      </c>
      <c r="E55" s="73">
        <f>SUM(E56)</f>
        <v>2670</v>
      </c>
      <c r="F55" s="73">
        <f>SUM(F56)</f>
        <v>-1150</v>
      </c>
      <c r="G55" s="73">
        <f>SUM(E55:F55)</f>
        <v>1520</v>
      </c>
    </row>
    <row r="56" spans="1:7" ht="15.75" customHeight="1">
      <c r="A56" s="193">
        <v>42</v>
      </c>
      <c r="B56" s="221"/>
      <c r="C56" s="222"/>
      <c r="D56" s="157" t="s">
        <v>56</v>
      </c>
      <c r="E56" s="66">
        <v>2670</v>
      </c>
      <c r="F56" s="66">
        <v>-1150</v>
      </c>
      <c r="G56" s="66">
        <f>SUM(E56:F56)</f>
        <v>1520</v>
      </c>
    </row>
    <row r="57" spans="1:7">
      <c r="E57" s="68"/>
      <c r="F57" s="68"/>
      <c r="G57" s="68"/>
    </row>
    <row r="58" spans="1:7">
      <c r="A58" s="104"/>
      <c r="B58" s="102"/>
      <c r="C58" s="102"/>
      <c r="D58" s="102" t="s">
        <v>96</v>
      </c>
      <c r="E58" s="73">
        <f>SUM(E15+E27)</f>
        <v>589201.88</v>
      </c>
      <c r="F58" s="103">
        <f>SUM(F15+F27)</f>
        <v>33834.94</v>
      </c>
      <c r="G58" s="103">
        <f>SUM(G15+G27)</f>
        <v>623036.82000000007</v>
      </c>
    </row>
    <row r="59" spans="1:7">
      <c r="E59" s="68"/>
    </row>
    <row r="62" spans="1:7">
      <c r="E62" t="s">
        <v>120</v>
      </c>
      <c r="F62" s="143"/>
      <c r="G62" s="144" t="s">
        <v>122</v>
      </c>
    </row>
    <row r="63" spans="1:7">
      <c r="E63" t="s">
        <v>121</v>
      </c>
      <c r="G63" t="s">
        <v>123</v>
      </c>
    </row>
  </sheetData>
  <mergeCells count="27">
    <mergeCell ref="A54:C54"/>
    <mergeCell ref="A55:C55"/>
    <mergeCell ref="A56:C56"/>
    <mergeCell ref="A23:C23"/>
    <mergeCell ref="A24:C24"/>
    <mergeCell ref="A27:C27"/>
    <mergeCell ref="A28:C28"/>
    <mergeCell ref="A51:C51"/>
    <mergeCell ref="A36:C36"/>
    <mergeCell ref="A39:C39"/>
    <mergeCell ref="A42:C42"/>
    <mergeCell ref="A29:C29"/>
    <mergeCell ref="A33:C33"/>
    <mergeCell ref="A50:C50"/>
    <mergeCell ref="A47:C47"/>
    <mergeCell ref="A19:C19"/>
    <mergeCell ref="A15:C15"/>
    <mergeCell ref="A16:C16"/>
    <mergeCell ref="A22:C22"/>
    <mergeCell ref="A1:G1"/>
    <mergeCell ref="A3:G3"/>
    <mergeCell ref="A5:C5"/>
    <mergeCell ref="A17:C17"/>
    <mergeCell ref="A18:C18"/>
    <mergeCell ref="A14:C14"/>
    <mergeCell ref="A7:C7"/>
    <mergeCell ref="A8:C8"/>
  </mergeCells>
  <pageMargins left="0.7" right="0.7" top="0.75" bottom="0.7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NATALIJA</cp:lastModifiedBy>
  <cp:lastPrinted>2026-07-16T06:48:57Z</cp:lastPrinted>
  <dcterms:created xsi:type="dcterms:W3CDTF">2022-08-12T12:51:27Z</dcterms:created>
  <dcterms:modified xsi:type="dcterms:W3CDTF">2026-07-16T06:49:49Z</dcterms:modified>
</cp:coreProperties>
</file>